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sciensano.be\fs\1160_HCInfRes_Employee\S-SPECIFIC\AMR_SURV\STUDY DOCUMENTS\SURV FORMS\AMR\2024\"/>
    </mc:Choice>
  </mc:AlternateContent>
  <xr:revisionPtr revIDLastSave="0" documentId="13_ncr:1_{AC4D17C1-BF7D-4270-A6B7-06BFD6CD3673}" xr6:coauthVersionLast="47" xr6:coauthVersionMax="47" xr10:uidLastSave="{00000000-0000-0000-0000-000000000000}"/>
  <workbookProtection workbookAlgorithmName="SHA-512" workbookHashValue="6ADhc/vRNVT7qq6yMUP+gLNGsGcHhvrwivQL8Bdch63SdlXJvyQxOoJfKW25MWTs9qh+EJGXMZ4S9G8zse7bag==" workbookSaltValue="uoUF+OMqJZ3vZ8EvPyvGMw==" workbookSpinCount="100000" lockStructure="1"/>
  <bookViews>
    <workbookView xWindow="-28920" yWindow="-120" windowWidth="29040" windowHeight="15840" xr2:uid="{00000000-000D-0000-FFFF-FFFF00000000}"/>
  </bookViews>
  <sheets>
    <sheet name="Hosp ID" sheetId="1" r:id="rId1"/>
    <sheet name="Instructions" sheetId="7" r:id="rId2"/>
    <sheet name="MRSA" sheetId="2" r:id="rId3"/>
    <sheet name="MRGN (1)" sheetId="13" r:id="rId4"/>
    <sheet name="MRGN (2)" sheetId="14" r:id="rId5"/>
    <sheet name="MRGN (3)" sheetId="16" r:id="rId6"/>
    <sheet name="VRE" sheetId="4" r:id="rId7"/>
    <sheet name="Screening" sheetId="17" r:id="rId8"/>
    <sheet name="Denominators" sheetId="5" r:id="rId9"/>
    <sheet name="InputDBS" sheetId="11" state="hidden" r:id="rId10"/>
    <sheet name="List" sheetId="6" state="hidden" r:id="rId11"/>
  </sheets>
  <externalReferences>
    <externalReference r:id="rId12"/>
  </externalReferences>
  <definedNames>
    <definedName name="AdmissionSem1" localSheetId="3">[1]Denominators!$B$7:$B$12</definedName>
    <definedName name="AdmissionSem1" localSheetId="4">[1]Denominators!$B$7:$B$12</definedName>
    <definedName name="AdmissionSem1" localSheetId="5">[1]Denominators!$B$7:$B$12</definedName>
    <definedName name="AdmissionSem1" localSheetId="7">[1]Denominators!$B$7:$B$12</definedName>
    <definedName name="AdmissionSem1">Denominators!$B$7:$B$12</definedName>
    <definedName name="AdmissionSem2" localSheetId="3">[1]Denominators!$E$7:$E$12</definedName>
    <definedName name="AdmissionSem2" localSheetId="4">[1]Denominators!$E$7:$E$12</definedName>
    <definedName name="AdmissionSem2" localSheetId="5">[1]Denominators!$E$7:$E$12</definedName>
    <definedName name="AdmissionSem2" localSheetId="7">[1]Denominators!$E$7:$E$12</definedName>
    <definedName name="AdmissionSem2">Denominators!$E$7:$E$12</definedName>
    <definedName name="AMR" localSheetId="3">[1]List!$J$1:$J$3</definedName>
    <definedName name="AMR" localSheetId="4">[1]List!$J$1:$J$3</definedName>
    <definedName name="AMR" localSheetId="5">[1]List!$J$1:$J$3</definedName>
    <definedName name="AMR" localSheetId="7">[1]List!$J$1:$J$3</definedName>
    <definedName name="AMR">List!$C$6:$C$8</definedName>
    <definedName name="CRE">List!$L$1:$L$4</definedName>
    <definedName name="Critères">List!$C$6:$C$7</definedName>
    <definedName name="JaNee" localSheetId="3">[1]List!$C$1:$C$2</definedName>
    <definedName name="JaNee" localSheetId="4">[1]List!$C$1:$C$2</definedName>
    <definedName name="JaNee" localSheetId="5">[1]List!$C$1:$C$2</definedName>
    <definedName name="JaNee" localSheetId="7">[1]List!$C$1:$C$2</definedName>
    <definedName name="JaNee">List!$C$1:$C$2</definedName>
    <definedName name="LIS" localSheetId="3">[1]List!$L$1:$L$4</definedName>
    <definedName name="LIS" localSheetId="4">[1]List!$L$1:$L$4</definedName>
    <definedName name="LIS" localSheetId="5">[1]List!$L$1:$L$4</definedName>
    <definedName name="LIS" localSheetId="7">[1]List!$L$1:$L$4</definedName>
    <definedName name="LIS">List!$J$1:$J$4</definedName>
    <definedName name="OuiNon">List!$C$16:$C$17</definedName>
    <definedName name="PatientSem1" localSheetId="3">[1]Denominators!$B$16:$B$21</definedName>
    <definedName name="PatientSem1" localSheetId="4">[1]Denominators!$B$16:$B$21</definedName>
    <definedName name="PatientSem1" localSheetId="5">[1]Denominators!$B$16:$B$21</definedName>
    <definedName name="PatientSem1" localSheetId="7">[1]Denominators!$B$16:$B$21</definedName>
    <definedName name="PatientSem1">Denominators!$B$16:$B$21</definedName>
    <definedName name="PatientSem2" localSheetId="3">[1]Denominators!$E$16:$E$21</definedName>
    <definedName name="PatientSem2" localSheetId="4">[1]Denominators!$E$16:$E$21</definedName>
    <definedName name="PatientSem2" localSheetId="5">[1]Denominators!$E$16:$E$21</definedName>
    <definedName name="PatientSem2" localSheetId="7">[1]Denominators!$E$16:$E$21</definedName>
    <definedName name="PatientSem2">Denominators!$E$16:$E$21</definedName>
    <definedName name="_xlnm.Print_Area" localSheetId="8">Denominators!$A$1:$P$26</definedName>
    <definedName name="_xlnm.Print_Area" localSheetId="0">'Hosp ID'!$A$1:$Q$31</definedName>
    <definedName name="_xlnm.Print_Area" localSheetId="1">Instructions!$B$1:$AB$90</definedName>
    <definedName name="_xlnm.Print_Area" localSheetId="3">'MRGN (1)'!$A$1:$AA$54</definedName>
    <definedName name="_xlnm.Print_Area" localSheetId="4">'MRGN (2)'!$A$1:$AA$59</definedName>
    <definedName name="_xlnm.Print_Area" localSheetId="5">'MRGN (3)'!$A$1:$Z$63</definedName>
    <definedName name="_xlnm.Print_Area" localSheetId="2">MRSA!$A$1:$Y$32</definedName>
    <definedName name="_xlnm.Print_Area" localSheetId="7">Screening!$A$1:$M$22</definedName>
    <definedName name="_xlnm.Print_Area" localSheetId="6">VRE!$A$1:$U$92</definedName>
    <definedName name="Sites" localSheetId="3">[1]List!$E$1:$E$2</definedName>
    <definedName name="Sites" localSheetId="4">[1]List!$E$1:$E$2</definedName>
    <definedName name="Sites" localSheetId="5">[1]List!$E$1:$E$2</definedName>
    <definedName name="Sites" localSheetId="7">[1]List!$E$1:$E$2</definedName>
    <definedName name="Sites">List!$E$1:$E$2</definedName>
    <definedName name="Spoed" localSheetId="3">[1]List!$A$8:$A$11</definedName>
    <definedName name="Spoed" localSheetId="4">[1]List!$A$8:$A$11</definedName>
    <definedName name="Spoed" localSheetId="5">[1]List!$A$8:$A$11</definedName>
    <definedName name="Spoed" localSheetId="7">[1]List!$A$8:$A$11</definedName>
    <definedName name="Spoed">List!$C$10:$C$13</definedName>
    <definedName name="Type" localSheetId="3">[1]List!$A$1:$A$5</definedName>
    <definedName name="Type" localSheetId="4">[1]List!$A$1:$A$5</definedName>
    <definedName name="Type" localSheetId="5">[1]List!$A$1:$A$5</definedName>
    <definedName name="Type" localSheetId="7">[1]List!$A$1:$A$5</definedName>
    <definedName name="Type">List!$A$1:$A$5</definedName>
    <definedName name="Type2">List!$A$16:$A$20</definedName>
    <definedName name="YesNo">List!$C$1:$C$2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W8" i="11" l="1"/>
  <c r="BW7" i="11"/>
  <c r="BW6" i="11"/>
  <c r="BV8" i="11"/>
  <c r="BV7" i="11"/>
  <c r="BV6" i="11"/>
  <c r="BU8" i="11"/>
  <c r="BU7" i="11"/>
  <c r="BU6" i="11"/>
  <c r="BT8" i="11"/>
  <c r="BT7" i="11"/>
  <c r="BT6" i="11"/>
  <c r="BS8" i="11"/>
  <c r="BS7" i="11"/>
  <c r="BS6" i="11"/>
  <c r="BR8" i="11"/>
  <c r="BR7" i="11"/>
  <c r="BR6" i="11"/>
  <c r="BQ8" i="11"/>
  <c r="BQ7" i="11"/>
  <c r="BQ6" i="11"/>
  <c r="BP8" i="11"/>
  <c r="BP7" i="11"/>
  <c r="BP6" i="11"/>
  <c r="BO8" i="11"/>
  <c r="BO7" i="11"/>
  <c r="BO6" i="11"/>
  <c r="BN8" i="11"/>
  <c r="BN7" i="11"/>
  <c r="BN6" i="11"/>
  <c r="BM8" i="11"/>
  <c r="BM7" i="11"/>
  <c r="BM6" i="11"/>
  <c r="BL8" i="11"/>
  <c r="BL7" i="11"/>
  <c r="BL6" i="11"/>
  <c r="BK8" i="11"/>
  <c r="BK7" i="11"/>
  <c r="BK6" i="11"/>
  <c r="BJ8" i="11"/>
  <c r="BJ7" i="11"/>
  <c r="BJ6" i="11"/>
  <c r="BI8" i="11"/>
  <c r="BI7" i="11"/>
  <c r="BI6" i="11"/>
  <c r="BH8" i="11"/>
  <c r="BH7" i="11"/>
  <c r="BH6" i="11"/>
  <c r="AQ10" i="11"/>
  <c r="AP10" i="11"/>
  <c r="AO10" i="11"/>
  <c r="AN10" i="11"/>
  <c r="AM10" i="11"/>
  <c r="AL10" i="11"/>
  <c r="AK10" i="11"/>
  <c r="AJ10" i="11"/>
  <c r="AI10" i="11"/>
  <c r="AH10" i="11"/>
  <c r="AG10" i="11"/>
  <c r="AF10" i="11"/>
  <c r="AE10" i="11"/>
  <c r="AD10" i="11"/>
  <c r="AC10" i="11"/>
  <c r="AB10" i="11"/>
  <c r="AA10" i="11"/>
  <c r="Z10" i="11"/>
  <c r="Y10" i="11"/>
  <c r="X10" i="11"/>
  <c r="W10" i="11"/>
  <c r="V10" i="11"/>
  <c r="U10" i="11"/>
  <c r="T10" i="11"/>
  <c r="S10" i="11"/>
  <c r="R10" i="11"/>
  <c r="Q10" i="11"/>
  <c r="P10" i="11"/>
  <c r="O10" i="11"/>
  <c r="N10" i="11"/>
  <c r="M10" i="11"/>
  <c r="L10" i="11"/>
  <c r="K10" i="11"/>
  <c r="J10" i="11"/>
  <c r="I10" i="11"/>
  <c r="H10" i="11"/>
  <c r="G10" i="11"/>
  <c r="BG8" i="11"/>
  <c r="BF8" i="11"/>
  <c r="BE8" i="11"/>
  <c r="BD8" i="11"/>
  <c r="BC8" i="11"/>
  <c r="BB8" i="11"/>
  <c r="BA8" i="11"/>
  <c r="AZ8" i="11"/>
  <c r="AY8" i="11"/>
  <c r="AX8" i="11"/>
  <c r="AW8" i="11"/>
  <c r="AV8" i="11"/>
  <c r="AU8" i="11"/>
  <c r="AT8" i="11"/>
  <c r="AS8" i="11"/>
  <c r="AR8" i="11"/>
  <c r="AQ8" i="11"/>
  <c r="AP8" i="11"/>
  <c r="AO8" i="11"/>
  <c r="AN8" i="11"/>
  <c r="AM8" i="11"/>
  <c r="AL8" i="11"/>
  <c r="AK8" i="11"/>
  <c r="AJ8" i="11"/>
  <c r="AI8" i="11"/>
  <c r="AH8" i="11"/>
  <c r="AG8" i="11"/>
  <c r="AF8" i="11"/>
  <c r="AE8" i="11"/>
  <c r="AD8" i="11"/>
  <c r="AC8" i="11"/>
  <c r="AB8" i="11"/>
  <c r="AA8" i="11"/>
  <c r="Z8" i="11"/>
  <c r="Y8" i="11"/>
  <c r="X8" i="11"/>
  <c r="W8" i="11"/>
  <c r="V8" i="11"/>
  <c r="U8" i="11"/>
  <c r="T8" i="11"/>
  <c r="S8" i="11"/>
  <c r="R8" i="11"/>
  <c r="Q8" i="11"/>
  <c r="P8" i="11"/>
  <c r="O8" i="11"/>
  <c r="N8" i="11"/>
  <c r="M8" i="11"/>
  <c r="L8" i="11"/>
  <c r="K8" i="11"/>
  <c r="J8" i="11"/>
  <c r="I8" i="11"/>
  <c r="H8" i="11"/>
  <c r="G8" i="11"/>
  <c r="BG7" i="11"/>
  <c r="BF7" i="11"/>
  <c r="BE7" i="11"/>
  <c r="BD7" i="11"/>
  <c r="BC7" i="11"/>
  <c r="BB7" i="11"/>
  <c r="BA7" i="11"/>
  <c r="AZ7" i="11"/>
  <c r="AY7" i="11"/>
  <c r="AX7" i="11"/>
  <c r="AW7" i="11"/>
  <c r="AV7" i="11"/>
  <c r="AU7" i="11"/>
  <c r="AT7" i="11"/>
  <c r="AS7" i="11"/>
  <c r="AR7" i="11"/>
  <c r="AQ7" i="11"/>
  <c r="AP7" i="11"/>
  <c r="AO7" i="11"/>
  <c r="AN7" i="11"/>
  <c r="AM7" i="11"/>
  <c r="AL7" i="11"/>
  <c r="AK7" i="11"/>
  <c r="AJ7" i="11"/>
  <c r="AI7"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BG6" i="11"/>
  <c r="BF6" i="11"/>
  <c r="BE6" i="11"/>
  <c r="BD6" i="11"/>
  <c r="BC6" i="11"/>
  <c r="BB6" i="11"/>
  <c r="BA6" i="11"/>
  <c r="AZ6" i="11"/>
  <c r="AY6" i="11"/>
  <c r="AX6" i="11"/>
  <c r="AW6" i="11"/>
  <c r="AV6" i="11"/>
  <c r="AU6" i="11"/>
  <c r="AT6" i="11"/>
  <c r="AS6" i="11"/>
  <c r="AR6" i="11"/>
  <c r="AQ6" i="11"/>
  <c r="AP6" i="11"/>
  <c r="AO6" i="11"/>
  <c r="AN6" i="11"/>
  <c r="AM6" i="11"/>
  <c r="AL6" i="11"/>
  <c r="AK6" i="11"/>
  <c r="AJ6" i="11"/>
  <c r="AI6" i="11"/>
  <c r="AH6" i="11"/>
  <c r="AG6" i="11"/>
  <c r="AF6" i="11"/>
  <c r="AE6" i="11"/>
  <c r="AD6" i="11"/>
  <c r="AC6" i="11"/>
  <c r="AB6" i="11"/>
  <c r="AA6" i="11"/>
  <c r="Z6" i="11"/>
  <c r="Y6" i="11"/>
  <c r="X6" i="11"/>
  <c r="W6" i="11"/>
  <c r="V6" i="11"/>
  <c r="U6" i="11"/>
  <c r="T6" i="11"/>
  <c r="S6" i="11"/>
  <c r="R6" i="11"/>
  <c r="Q6" i="11"/>
  <c r="P6" i="11"/>
  <c r="O6" i="11"/>
  <c r="N6" i="11"/>
  <c r="M6" i="11"/>
  <c r="L6" i="11"/>
  <c r="K6" i="11"/>
  <c r="J6" i="11"/>
  <c r="I6" i="11"/>
  <c r="H6" i="11"/>
  <c r="G6" i="11"/>
  <c r="AE4" i="11"/>
  <c r="AD4" i="11"/>
  <c r="AA4" i="11"/>
  <c r="Z4" i="11"/>
  <c r="Y4" i="11"/>
  <c r="X4" i="11"/>
  <c r="T4" i="11"/>
  <c r="R4" i="11"/>
  <c r="Q4" i="11"/>
  <c r="P4" i="11"/>
  <c r="O4" i="11"/>
  <c r="N4" i="11"/>
  <c r="M4" i="11"/>
  <c r="L4" i="11"/>
  <c r="K4" i="11"/>
  <c r="J4" i="11"/>
  <c r="I4" i="11"/>
  <c r="H4" i="11"/>
  <c r="G4" i="11"/>
  <c r="AE3" i="11"/>
  <c r="AD3" i="11"/>
  <c r="AA3" i="11"/>
  <c r="Z3" i="11"/>
  <c r="Y3" i="11"/>
  <c r="X3" i="11"/>
  <c r="T3" i="11"/>
  <c r="R3" i="11"/>
  <c r="Q3" i="11"/>
  <c r="P3" i="11"/>
  <c r="O3" i="11"/>
  <c r="N3" i="11"/>
  <c r="M3" i="11"/>
  <c r="L3" i="11"/>
  <c r="K3" i="11"/>
  <c r="J3" i="11"/>
  <c r="I3" i="11"/>
  <c r="H3" i="11"/>
  <c r="G3" i="11"/>
  <c r="AE2" i="11"/>
  <c r="AD2" i="11"/>
  <c r="AA2" i="11"/>
  <c r="Z2" i="11"/>
  <c r="Y2" i="11"/>
  <c r="X2" i="11"/>
  <c r="T2" i="11"/>
  <c r="R2" i="11"/>
  <c r="Q2" i="11"/>
  <c r="P2" i="11"/>
  <c r="O2" i="11"/>
  <c r="N2" i="11"/>
  <c r="M2" i="11"/>
  <c r="L2" i="11"/>
  <c r="K2" i="11"/>
  <c r="J2" i="11"/>
  <c r="I2" i="11"/>
  <c r="H2" i="11"/>
  <c r="G2" i="11"/>
  <c r="S71" i="4" l="1"/>
  <c r="S70" i="4"/>
  <c r="S69" i="4"/>
  <c r="S32" i="4"/>
  <c r="S31" i="4"/>
  <c r="S30" i="4"/>
  <c r="Y53" i="16"/>
  <c r="W53" i="16"/>
  <c r="U53" i="16"/>
  <c r="Y52" i="16"/>
  <c r="W52" i="16"/>
  <c r="U52" i="16"/>
  <c r="Y39" i="16"/>
  <c r="W39" i="16"/>
  <c r="U39" i="16"/>
  <c r="Y38" i="16"/>
  <c r="W38" i="16"/>
  <c r="U38" i="16"/>
  <c r="Y8" i="16"/>
  <c r="W8" i="16"/>
  <c r="U8" i="16"/>
  <c r="Y7" i="16"/>
  <c r="W7" i="16"/>
  <c r="U7" i="16"/>
  <c r="Z31" i="14"/>
  <c r="X31" i="14"/>
  <c r="V31" i="14"/>
  <c r="Z30" i="14"/>
  <c r="X30" i="14"/>
  <c r="V30" i="14"/>
  <c r="Z21" i="14"/>
  <c r="X21" i="14"/>
  <c r="V21" i="14"/>
  <c r="Z20" i="14"/>
  <c r="X20" i="14"/>
  <c r="V20" i="14"/>
  <c r="Z11" i="14"/>
  <c r="X11" i="14"/>
  <c r="V11" i="14"/>
  <c r="Z10" i="14"/>
  <c r="X10" i="14"/>
  <c r="V10" i="14"/>
  <c r="Z27" i="13"/>
  <c r="X27" i="13"/>
  <c r="V27" i="13"/>
  <c r="Z26" i="13"/>
  <c r="X26" i="13"/>
  <c r="V26" i="13"/>
  <c r="Z17" i="13"/>
  <c r="X17" i="13"/>
  <c r="V17" i="13"/>
  <c r="Z16" i="13"/>
  <c r="X16" i="13"/>
  <c r="V16" i="13"/>
  <c r="Z10" i="13"/>
  <c r="Z11" i="13"/>
  <c r="X11" i="13"/>
  <c r="X10" i="13"/>
  <c r="V11" i="13"/>
  <c r="V10" i="13"/>
  <c r="O30" i="16"/>
  <c r="O28" i="16"/>
  <c r="O26" i="16"/>
  <c r="O24" i="16"/>
  <c r="O22" i="16"/>
  <c r="O20" i="16"/>
  <c r="O17" i="16"/>
  <c r="O15" i="16"/>
  <c r="O13" i="16"/>
  <c r="O11" i="16"/>
  <c r="O9" i="16"/>
  <c r="O7" i="16"/>
  <c r="M78" i="7"/>
  <c r="M76" i="7"/>
  <c r="M71" i="7"/>
  <c r="M69" i="7"/>
  <c r="M65" i="7"/>
  <c r="M63" i="7"/>
  <c r="O51" i="16"/>
  <c r="O56" i="16"/>
  <c r="W51" i="16"/>
  <c r="U51" i="16"/>
  <c r="O42" i="16"/>
  <c r="W37" i="16"/>
  <c r="U37" i="16"/>
  <c r="O37" i="16"/>
  <c r="Y51" i="16" l="1"/>
  <c r="Y37" i="16"/>
  <c r="P56" i="14" l="1"/>
  <c r="P52" i="14"/>
  <c r="P50" i="14"/>
  <c r="P48" i="14"/>
  <c r="P46" i="14"/>
  <c r="P44" i="14"/>
  <c r="P42" i="14"/>
  <c r="P39" i="14"/>
  <c r="P37" i="14"/>
  <c r="P35" i="14"/>
  <c r="P33" i="14"/>
  <c r="P31" i="14"/>
  <c r="Z29" i="14"/>
  <c r="X29" i="14"/>
  <c r="V29" i="14"/>
  <c r="P29" i="14"/>
  <c r="P24" i="14"/>
  <c r="Z19" i="14"/>
  <c r="X19" i="14"/>
  <c r="V19" i="14"/>
  <c r="P19" i="14"/>
  <c r="P14" i="14"/>
  <c r="X9" i="14"/>
  <c r="V9" i="14"/>
  <c r="P9" i="14"/>
  <c r="Z9" i="14" s="1"/>
  <c r="P52" i="13" l="1"/>
  <c r="P48" i="13"/>
  <c r="P46" i="13"/>
  <c r="P44" i="13"/>
  <c r="P42" i="13"/>
  <c r="P40" i="13"/>
  <c r="P38" i="13"/>
  <c r="P35" i="13"/>
  <c r="P33" i="13"/>
  <c r="P31" i="13"/>
  <c r="P29" i="13"/>
  <c r="P27" i="13"/>
  <c r="X25" i="13"/>
  <c r="V25" i="13"/>
  <c r="P25" i="13"/>
  <c r="P20" i="13"/>
  <c r="X15" i="13"/>
  <c r="V15" i="13"/>
  <c r="P15" i="13"/>
  <c r="X9" i="13"/>
  <c r="V9" i="13"/>
  <c r="P9" i="13"/>
  <c r="J12" i="11"/>
  <c r="I12" i="11"/>
  <c r="H12" i="11"/>
  <c r="G12" i="11"/>
  <c r="F12" i="11"/>
  <c r="E12" i="11"/>
  <c r="D12" i="11"/>
  <c r="C12" i="11"/>
  <c r="B12" i="11"/>
  <c r="N13" i="2"/>
  <c r="N12" i="2"/>
  <c r="Z25" i="13" l="1"/>
  <c r="Z9" i="13"/>
  <c r="Z15" i="13"/>
  <c r="B2" i="11" l="1"/>
  <c r="V20" i="2" l="1"/>
  <c r="V19" i="2"/>
  <c r="V7" i="2"/>
  <c r="V6" i="2"/>
  <c r="V5" i="2"/>
  <c r="T20" i="2"/>
  <c r="T19" i="2"/>
  <c r="T7" i="2"/>
  <c r="T6" i="2"/>
  <c r="T5" i="2"/>
  <c r="S62" i="4"/>
  <c r="S46" i="4"/>
  <c r="S23" i="4"/>
  <c r="S8" i="4"/>
  <c r="F10" i="11"/>
  <c r="F8" i="11"/>
  <c r="F7" i="11"/>
  <c r="F6" i="11"/>
  <c r="F4" i="11"/>
  <c r="F3" i="11"/>
  <c r="F2" i="11"/>
  <c r="E2" i="11"/>
  <c r="B10" i="11"/>
  <c r="B8" i="11"/>
  <c r="B7" i="11"/>
  <c r="B6" i="11"/>
  <c r="B4" i="11"/>
  <c r="B3" i="11"/>
  <c r="D2" i="11"/>
  <c r="D3" i="11"/>
  <c r="E3" i="11"/>
  <c r="D4" i="11"/>
  <c r="E4" i="11"/>
  <c r="D6" i="11"/>
  <c r="E6" i="11"/>
  <c r="D7" i="11"/>
  <c r="E7" i="11"/>
  <c r="D8" i="11"/>
  <c r="E8" i="11"/>
  <c r="D10" i="11"/>
  <c r="E10" i="11"/>
  <c r="S64" i="4" l="1"/>
  <c r="S63" i="4"/>
  <c r="S49" i="4"/>
  <c r="S47" i="4"/>
  <c r="S25" i="4"/>
  <c r="S24" i="4"/>
  <c r="S11" i="4"/>
  <c r="S9" i="4"/>
  <c r="N30" i="2" l="1"/>
  <c r="N28" i="2"/>
  <c r="N32" i="2" l="1"/>
  <c r="N6" i="2" l="1"/>
  <c r="N26" i="2"/>
  <c r="N20" i="2"/>
  <c r="N19" i="2"/>
  <c r="N5" i="2"/>
  <c r="X20" i="2" l="1"/>
  <c r="X19" i="2"/>
  <c r="X5" i="2"/>
  <c r="X6" i="2"/>
  <c r="X7" i="2"/>
</calcChain>
</file>

<file path=xl/sharedStrings.xml><?xml version="1.0" encoding="utf-8"?>
<sst xmlns="http://schemas.openxmlformats.org/spreadsheetml/2006/main" count="622" uniqueCount="434">
  <si>
    <t>Type A</t>
  </si>
  <si>
    <t>Type B</t>
  </si>
  <si>
    <t>Type C</t>
  </si>
  <si>
    <t>Type D</t>
  </si>
  <si>
    <t>Type E</t>
  </si>
  <si>
    <t>SEM1</t>
  </si>
  <si>
    <t>SEM 2</t>
  </si>
  <si>
    <t>MRSA</t>
  </si>
  <si>
    <t>Linezolid-R</t>
  </si>
  <si>
    <t>Vanco-R</t>
  </si>
  <si>
    <r>
      <t xml:space="preserve">Type </t>
    </r>
    <r>
      <rPr>
        <b/>
        <sz val="10"/>
        <color rgb="FF008000"/>
        <rFont val="Calibri"/>
        <family val="2"/>
        <scheme val="minor"/>
      </rPr>
      <t>A</t>
    </r>
  </si>
  <si>
    <r>
      <t xml:space="preserve">Type </t>
    </r>
    <r>
      <rPr>
        <b/>
        <sz val="10"/>
        <color rgb="FF008000"/>
        <rFont val="Calibri"/>
        <family val="2"/>
        <scheme val="minor"/>
      </rPr>
      <t>B</t>
    </r>
  </si>
  <si>
    <r>
      <t xml:space="preserve">Type </t>
    </r>
    <r>
      <rPr>
        <b/>
        <sz val="10"/>
        <color rgb="FF008000"/>
        <rFont val="Calibri"/>
        <family val="2"/>
        <scheme val="minor"/>
      </rPr>
      <t>C</t>
    </r>
  </si>
  <si>
    <r>
      <t xml:space="preserve">Type </t>
    </r>
    <r>
      <rPr>
        <b/>
        <sz val="10"/>
        <color rgb="FF008000"/>
        <rFont val="Calibri"/>
        <family val="2"/>
        <scheme val="minor"/>
      </rPr>
      <t>D</t>
    </r>
  </si>
  <si>
    <r>
      <t xml:space="preserve">Type </t>
    </r>
    <r>
      <rPr>
        <b/>
        <sz val="10"/>
        <color rgb="FF008000"/>
        <rFont val="Calibri"/>
        <family val="2"/>
        <scheme val="minor"/>
      </rPr>
      <t>E</t>
    </r>
  </si>
  <si>
    <t>MRGN</t>
  </si>
  <si>
    <t>VRE</t>
  </si>
  <si>
    <t>SEM2</t>
  </si>
  <si>
    <t>YEAR</t>
  </si>
  <si>
    <t>nsih</t>
  </si>
  <si>
    <t>riziv</t>
  </si>
  <si>
    <t>onesite</t>
  </si>
  <si>
    <t>codes</t>
  </si>
  <si>
    <t>den_admis</t>
  </si>
  <si>
    <t>den_nights</t>
  </si>
  <si>
    <t>den_beds</t>
  </si>
  <si>
    <t>mrsa_periode</t>
  </si>
  <si>
    <t>obs1cat</t>
  </si>
  <si>
    <t>obs1a</t>
  </si>
  <si>
    <t>obs1b</t>
  </si>
  <si>
    <t>obs2j</t>
  </si>
  <si>
    <t>obs3a</t>
  </si>
  <si>
    <t>obs3b</t>
  </si>
  <si>
    <t>obs6adm_a</t>
  </si>
  <si>
    <t>obs6adm_b</t>
  </si>
  <si>
    <t>obs6adm_c</t>
  </si>
  <si>
    <t>obs6adm_d</t>
  </si>
  <si>
    <t>obs6adm_e</t>
  </si>
  <si>
    <t>obs6adm_f</t>
  </si>
  <si>
    <t>obs6stay_a</t>
  </si>
  <si>
    <t>obs6stay_b</t>
  </si>
  <si>
    <t>obs6stay_c</t>
  </si>
  <si>
    <t>obs6stay_d</t>
  </si>
  <si>
    <t>obs6b</t>
  </si>
  <si>
    <t>mrgn_period</t>
  </si>
  <si>
    <t>mrgn_admis</t>
  </si>
  <si>
    <t>mrgn_nights</t>
  </si>
  <si>
    <t>mrgn_beds</t>
  </si>
  <si>
    <t>ec_34GCRclin</t>
  </si>
  <si>
    <t>ec_meroRclin</t>
  </si>
  <si>
    <t>ec_tot24</t>
  </si>
  <si>
    <t>ec_type</t>
  </si>
  <si>
    <t>kp_34GCRclin</t>
  </si>
  <si>
    <t>kp_meroRclin</t>
  </si>
  <si>
    <t>kp_tot34</t>
  </si>
  <si>
    <t>kp_type</t>
  </si>
  <si>
    <t>ab_meroRclin</t>
  </si>
  <si>
    <t>ab_total</t>
  </si>
  <si>
    <t>ab_type</t>
  </si>
  <si>
    <t>pa_meroRclin</t>
  </si>
  <si>
    <t>pa_total</t>
  </si>
  <si>
    <t>pa_type</t>
  </si>
  <si>
    <t>vre_period</t>
  </si>
  <si>
    <t>vre_admis</t>
  </si>
  <si>
    <t>vre_nights</t>
  </si>
  <si>
    <t>vre_beds</t>
  </si>
  <si>
    <t>vre_type</t>
  </si>
  <si>
    <t>vrefium_kl</t>
  </si>
  <si>
    <t>lrefium_kl</t>
  </si>
  <si>
    <t>faecium</t>
  </si>
  <si>
    <t>vrefalis_kl</t>
  </si>
  <si>
    <t>lrefalis_kl</t>
  </si>
  <si>
    <t>faecalis</t>
  </si>
  <si>
    <t>clusters</t>
  </si>
  <si>
    <t>cluster_nr</t>
  </si>
  <si>
    <t>cluster_cases</t>
  </si>
  <si>
    <t>infected</t>
  </si>
  <si>
    <t>colonised</t>
  </si>
  <si>
    <t>Seulement le site signalé ci-dessus</t>
  </si>
  <si>
    <t>Plusieurs sites regroupés dans une même fusion</t>
  </si>
  <si>
    <t>Oui</t>
  </si>
  <si>
    <t>Non</t>
  </si>
  <si>
    <t>DONNÉES DÉNOMINATEURS</t>
  </si>
  <si>
    <t>Attention: les données dénominateurs doivent être rapportées via Healthdata. 
La déclaration de ces données dénominateur dans ce formulaire d'enregistrement est facultative, mais permet de calculer l'incidence et le densité d'incidence pour votre hôpital.</t>
  </si>
  <si>
    <t>B - Nombre total de journées d'hospitalisation par mois</t>
  </si>
  <si>
    <t>janvier</t>
  </si>
  <si>
    <t>février</t>
  </si>
  <si>
    <t>mars</t>
  </si>
  <si>
    <t>avril</t>
  </si>
  <si>
    <t>mai</t>
  </si>
  <si>
    <t>juin</t>
  </si>
  <si>
    <t>juillet</t>
  </si>
  <si>
    <t>août</t>
  </si>
  <si>
    <t>septembre</t>
  </si>
  <si>
    <t>octobre</t>
  </si>
  <si>
    <t>novembre</t>
  </si>
  <si>
    <t>décembre</t>
  </si>
  <si>
    <t>C - Nombre total de lits</t>
  </si>
  <si>
    <t>Nombre total de lits concernés par cette surveillance</t>
  </si>
  <si>
    <t>Analyses basées sur le nombre total d'échantillons cliniques</t>
  </si>
  <si>
    <t>Proportion vanco-R (%)</t>
  </si>
  <si>
    <t>Densité d'inc. (par 1000 jours d'hosp)</t>
  </si>
  <si>
    <t>Proportion linezolid-R (%)</t>
  </si>
  <si>
    <t>Notez que seules des données récoltées selon le type D seront prises en compte pour les analyses.</t>
  </si>
  <si>
    <t>Si oui, nombre total d'épisodes épidémiques pendant l'année de surveillance?</t>
  </si>
  <si>
    <t>Nombre total de patients concernés par toutes ces épidémies?</t>
  </si>
  <si>
    <t>(selon le type de collecte des données mentionné ci-dessus)</t>
  </si>
  <si>
    <r>
      <t>Nombre total d'</t>
    </r>
    <r>
      <rPr>
        <i/>
        <sz val="11"/>
        <color theme="1"/>
        <rFont val="Calibri"/>
        <family val="2"/>
        <scheme val="minor"/>
      </rPr>
      <t>E. faecalis</t>
    </r>
    <r>
      <rPr>
        <sz val="11"/>
        <color theme="1"/>
        <rFont val="Calibri"/>
        <family val="2"/>
        <scheme val="minor"/>
      </rPr>
      <t xml:space="preserve"> résistant au linézolide (linezolid-R)</t>
    </r>
  </si>
  <si>
    <t>(échantillons cliniques; prélèvements de selles exclus)</t>
  </si>
  <si>
    <r>
      <t>Nombre total d'</t>
    </r>
    <r>
      <rPr>
        <i/>
        <sz val="11"/>
        <color theme="1"/>
        <rFont val="Calibri"/>
        <family val="2"/>
        <scheme val="minor"/>
      </rPr>
      <t>E. faecalis</t>
    </r>
    <r>
      <rPr>
        <sz val="11"/>
        <color theme="1"/>
        <rFont val="Calibri"/>
        <family val="2"/>
        <scheme val="minor"/>
      </rPr>
      <t xml:space="preserve"> résistant à la vancomycine (vanco-R)</t>
    </r>
  </si>
  <si>
    <t>Type de collecte des données numérateurs et dénominateurs</t>
  </si>
  <si>
    <r>
      <t>Nombre total d'</t>
    </r>
    <r>
      <rPr>
        <i/>
        <sz val="11"/>
        <color theme="1"/>
        <rFont val="Calibri"/>
        <family val="2"/>
        <scheme val="minor"/>
      </rPr>
      <t>E. faecium</t>
    </r>
    <r>
      <rPr>
        <sz val="11"/>
        <color theme="1"/>
        <rFont val="Calibri"/>
        <family val="2"/>
        <scheme val="minor"/>
      </rPr>
      <t xml:space="preserve"> résistant au linézolide (linezolid-R)</t>
    </r>
  </si>
  <si>
    <r>
      <t>Nombre total d'</t>
    </r>
    <r>
      <rPr>
        <i/>
        <sz val="11"/>
        <color theme="1"/>
        <rFont val="Calibri"/>
        <family val="2"/>
        <scheme val="minor"/>
      </rPr>
      <t>E. faecium</t>
    </r>
    <r>
      <rPr>
        <sz val="11"/>
        <color theme="1"/>
        <rFont val="Calibri"/>
        <family val="2"/>
        <scheme val="minor"/>
      </rPr>
      <t xml:space="preserve"> résistant à la vancomycine (vanco-R)</t>
    </r>
  </si>
  <si>
    <t>ANNÉE</t>
  </si>
  <si>
    <t>SEMESTRE 1</t>
  </si>
  <si>
    <t>SEMESTRE 2</t>
  </si>
  <si>
    <t>SURVEILLANCE DE BACTÉRIES À GRAM NÉGATIF MULTIRÉSISTANTS DANS LES HÔPITAUX BELGES</t>
  </si>
  <si>
    <t>Multirésistance (%)</t>
  </si>
  <si>
    <r>
      <t xml:space="preserve">Nombre total de </t>
    </r>
    <r>
      <rPr>
        <i/>
        <sz val="11"/>
        <color theme="1"/>
        <rFont val="Calibri"/>
        <family val="2"/>
        <scheme val="minor"/>
      </rPr>
      <t xml:space="preserve">P. aeruginosa </t>
    </r>
    <r>
      <rPr>
        <sz val="11"/>
        <color theme="1"/>
        <rFont val="Calibri"/>
        <family val="2"/>
        <scheme val="minor"/>
      </rPr>
      <t>multirésistant</t>
    </r>
    <r>
      <rPr>
        <i/>
        <sz val="11"/>
        <color theme="1"/>
        <rFont val="Calibri"/>
        <family val="2"/>
        <scheme val="minor"/>
      </rPr>
      <t xml:space="preserve"> (* voir définition ci-dessous)</t>
    </r>
  </si>
  <si>
    <t>Résistance (%)</t>
  </si>
  <si>
    <r>
      <t xml:space="preserve">Nombre total de </t>
    </r>
    <r>
      <rPr>
        <i/>
        <sz val="11"/>
        <color theme="1"/>
        <rFont val="Calibri"/>
        <family val="2"/>
        <scheme val="minor"/>
      </rPr>
      <t>Staphylococcus aureus</t>
    </r>
    <r>
      <rPr>
        <sz val="11"/>
        <color theme="1"/>
        <rFont val="Calibri"/>
        <family val="2"/>
        <scheme val="minor"/>
      </rPr>
      <t xml:space="preserve"> (MRSA + MSSA)</t>
    </r>
  </si>
  <si>
    <t>Dans les échantillons cliniques</t>
  </si>
  <si>
    <t>Dans les échantillons de dépistage</t>
  </si>
  <si>
    <t>Portage/infection de MRSA connu dans les 12 derniers mois</t>
  </si>
  <si>
    <t>Systématiquement à l'admission de tous les patients et dans tous les services</t>
  </si>
  <si>
    <t>En cas d'épidémie</t>
  </si>
  <si>
    <t>NOTE IMPORTANTE</t>
  </si>
  <si>
    <r>
      <t>§</t>
    </r>
    <r>
      <rPr>
        <sz val="10"/>
        <color theme="1"/>
        <rFont val="Times New Roman"/>
        <family val="1"/>
      </rPr>
      <t xml:space="preserve">   </t>
    </r>
    <r>
      <rPr>
        <sz val="10"/>
        <color theme="1"/>
        <rFont val="Calibri"/>
        <family val="2"/>
      </rPr>
      <t>Si vous n’avez isolé aucune souche pour une ou plusieurs des rubriques suivantes, il est important de répondre en mettant “0” (zéro) dans la case correspondante.</t>
    </r>
  </si>
  <si>
    <t xml:space="preserve">Les données récoltées ne concernent que les patients hospitalisés. </t>
  </si>
  <si>
    <t>Les échantillons de patients ambulants (ex. hôpital de jour, one-day clinic, service d’hémodialyse, services polycliniques, etc.) ne sont pas repris dans la surveillance.</t>
  </si>
  <si>
    <r>
      <t>L'échantillon clinique</t>
    </r>
    <r>
      <rPr>
        <sz val="10"/>
        <color theme="1"/>
        <rFont val="Calibri"/>
        <family val="2"/>
        <scheme val="minor"/>
      </rPr>
      <t xml:space="preserve"> </t>
    </r>
  </si>
  <si>
    <t>L'échantillon de dépistage</t>
  </si>
  <si>
    <t>Un doublon</t>
  </si>
  <si>
    <t>Les doublons sont exclus</t>
  </si>
  <si>
    <t xml:space="preserve">Un échantillon prélevé à des fins diagnostiques en présence de signes cliniques (ex. échantillon d’urine, d’expectorations, d’hémoculture, etc.). </t>
  </si>
  <si>
    <t>Un échantillon prélevé en l’absence de signes cliniques. Ce prélèvement a pour but d’identifier les patients, porteurs de germes (multi-)résistants.</t>
  </si>
  <si>
    <t xml:space="preserve">Ne sont à considérer comme dépistage/screening, que les seuls prélèvements pour lesquels une recherche de germes (multi-)résistants est explicitement demandée  au laboratoire. </t>
  </si>
  <si>
    <t>Une souche isolée chez un patient pour lequel pendant l’hospitalisation une souche de la même espèce et ayant un même antibiogramme a déjà été prise en compte dans la surveillance.</t>
  </si>
  <si>
    <t xml:space="preserve">Ex 1. Durant une même période d’hospitalisation, on a isolé chez un patient un germe (multi-)résistant à partir d’échantillons cliniques en provenance de deux sites (p.ex. dans la plaie et dans les expectorations) </t>
  </si>
  <si>
    <t>R/ Le patient n’est compté qu’une seule fois (uniquement le premier échantillon clinique positif).</t>
  </si>
  <si>
    <t xml:space="preserve">Ex 2. Chez un patient, on a isolé plusieurs fois pendant une même période d’hospitalisation un germe (multi-)résistant dans les échantillons cliniques (p.ex. les jours 3, 10 et 14) </t>
  </si>
  <si>
    <t>R/ Le patient n’est compté qu’une seule fois (uniquement l’échantillon au jour 3).</t>
  </si>
  <si>
    <t>Ex 3. Entre le 1er janvier et le 30 juin, un patient a été admis trois fois à l’hôpital et durant chacune de ces  hospitalisations une souche de germe (multi-)résistant a été isolée à partir des échantillons cliniques.</t>
  </si>
  <si>
    <t>R/ Ce patient n’est compté qu’une seule fois par période d’hospitalisation. Cela signifie que pendant la période de surveillance (du 1/1 au 30/6) concernée, ce patient apparaît trois fois</t>
  </si>
  <si>
    <t xml:space="preserve"> dans les données de surveillance.</t>
  </si>
  <si>
    <t xml:space="preserve">Notez que seules des données récoltées selon le type D (chaque patient n’est compté qu’une seule fois pendant la période d’hospitalisation avec exclusion de doublons) seront prises en compte pour l’analyse (rapport national et feed-back). </t>
  </si>
  <si>
    <t>Souche de MRSA</t>
  </si>
  <si>
    <t>Critère 48h après l'admission</t>
  </si>
  <si>
    <r>
      <t xml:space="preserve">Chaque </t>
    </r>
    <r>
      <rPr>
        <u/>
        <sz val="10"/>
        <color theme="1"/>
        <rFont val="Calibri"/>
        <family val="2"/>
        <scheme val="minor"/>
      </rPr>
      <t>prélèvement positif</t>
    </r>
    <r>
      <rPr>
        <sz val="10"/>
        <color theme="1"/>
        <rFont val="Calibri"/>
        <family val="2"/>
        <scheme val="minor"/>
      </rPr>
      <t xml:space="preserve"> est compté (dépistages et doublons inclus)</t>
    </r>
  </si>
  <si>
    <r>
      <t xml:space="preserve">Chaque </t>
    </r>
    <r>
      <rPr>
        <u/>
        <sz val="10"/>
        <color theme="1"/>
        <rFont val="Calibri"/>
        <family val="2"/>
        <scheme val="minor"/>
      </rPr>
      <t>prélèvement clinique positif</t>
    </r>
    <r>
      <rPr>
        <sz val="10"/>
        <color theme="1"/>
        <rFont val="Calibri"/>
        <family val="2"/>
        <scheme val="minor"/>
      </rPr>
      <t xml:space="preserve"> est compté (dépistages exclus, doublons inclus)</t>
    </r>
  </si>
  <si>
    <r>
      <t xml:space="preserve">Chaque </t>
    </r>
    <r>
      <rPr>
        <u/>
        <sz val="10"/>
        <color theme="1"/>
        <rFont val="Calibri"/>
        <family val="2"/>
        <scheme val="minor"/>
      </rPr>
      <t>site infectieux différent</t>
    </r>
    <r>
      <rPr>
        <sz val="10"/>
        <color theme="1"/>
        <rFont val="Calibri"/>
        <family val="2"/>
        <scheme val="minor"/>
      </rPr>
      <t xml:space="preserve"> n'est compté qu'une seule fois par épisode d'hospitalisation</t>
    </r>
  </si>
  <si>
    <r>
      <t xml:space="preserve">Chaque </t>
    </r>
    <r>
      <rPr>
        <u/>
        <sz val="10"/>
        <color theme="1"/>
        <rFont val="Calibri"/>
        <family val="2"/>
        <scheme val="minor"/>
      </rPr>
      <t>patient</t>
    </r>
    <r>
      <rPr>
        <sz val="10"/>
        <color theme="1"/>
        <rFont val="Calibri"/>
        <family val="2"/>
        <scheme val="minor"/>
      </rPr>
      <t xml:space="preserve"> n'est compté qu’une seule fois par période d'hospitalisation </t>
    </r>
    <r>
      <rPr>
        <i/>
        <sz val="10"/>
        <color rgb="FF008000"/>
        <rFont val="Calibri"/>
        <family val="2"/>
        <scheme val="minor"/>
      </rPr>
      <t>(dépistages et doublons exclus)</t>
    </r>
    <r>
      <rPr>
        <sz val="10"/>
        <color theme="1"/>
        <rFont val="Calibri"/>
        <family val="2"/>
        <scheme val="minor"/>
      </rPr>
      <t xml:space="preserve"> </t>
    </r>
  </si>
  <si>
    <t>Autre</t>
  </si>
  <si>
    <t>Surveillance des bactéries à Gram négatif multirésistantes (MRGN)</t>
  </si>
  <si>
    <t>Surveillance des entérocoques résistants à la vancomycine (VRE)</t>
  </si>
  <si>
    <t>Enterococcus faecium et Enterococcus faecalis</t>
  </si>
  <si>
    <t>Épidémie/cas groupés</t>
  </si>
  <si>
    <r>
      <t>Enterococcus faecium</t>
    </r>
    <r>
      <rPr>
        <sz val="10"/>
        <color theme="1"/>
        <rFont val="Calibri"/>
        <family val="2"/>
        <scheme val="minor"/>
      </rPr>
      <t xml:space="preserve"> ou </t>
    </r>
    <r>
      <rPr>
        <i/>
        <sz val="10"/>
        <color theme="1"/>
        <rFont val="Calibri"/>
        <family val="2"/>
        <scheme val="minor"/>
      </rPr>
      <t>Enterococcus faecalis</t>
    </r>
    <r>
      <rPr>
        <sz val="10"/>
        <color theme="1"/>
        <rFont val="Calibri"/>
        <family val="2"/>
        <scheme val="minor"/>
      </rPr>
      <t xml:space="preserve"> résistant à la vancomycine</t>
    </r>
  </si>
  <si>
    <r>
      <t>Enterococcus faecium</t>
    </r>
    <r>
      <rPr>
        <sz val="10"/>
        <color theme="1"/>
        <rFont val="Calibri"/>
        <family val="2"/>
        <scheme val="minor"/>
      </rPr>
      <t xml:space="preserve"> ou </t>
    </r>
    <r>
      <rPr>
        <i/>
        <sz val="10"/>
        <color theme="1"/>
        <rFont val="Calibri"/>
        <family val="2"/>
        <scheme val="minor"/>
      </rPr>
      <t>Enterococcus faecalis</t>
    </r>
    <r>
      <rPr>
        <sz val="10"/>
        <color theme="1"/>
        <rFont val="Calibri"/>
        <family val="2"/>
        <scheme val="minor"/>
      </rPr>
      <t xml:space="preserve"> résistant au linézolide</t>
    </r>
  </si>
  <si>
    <t>au moins un nouveau cas secondaire dans un même service, endéans le mois</t>
  </si>
  <si>
    <t>TOUS LES CHAMPS SONT OPTIONNELS</t>
  </si>
  <si>
    <r>
      <t xml:space="preserve">Surveillance de </t>
    </r>
    <r>
      <rPr>
        <i/>
        <sz val="11"/>
        <color theme="1"/>
        <rFont val="Calibri"/>
        <family val="2"/>
        <scheme val="minor"/>
      </rPr>
      <t xml:space="preserve">Staphylococcus aureus </t>
    </r>
    <r>
      <rPr>
        <sz val="11"/>
        <color theme="1"/>
        <rFont val="Calibri"/>
        <family val="2"/>
        <scheme val="minor"/>
      </rPr>
      <t>résistant à la méthicilline</t>
    </r>
    <r>
      <rPr>
        <i/>
        <sz val="11"/>
        <color theme="1"/>
        <rFont val="Calibri"/>
        <family val="2"/>
        <scheme val="minor"/>
      </rPr>
      <t xml:space="preserve"> </t>
    </r>
    <r>
      <rPr>
        <sz val="11"/>
        <color theme="1"/>
        <rFont val="Calibri"/>
        <family val="2"/>
        <scheme val="minor"/>
      </rPr>
      <t>(MRSA)</t>
    </r>
  </si>
  <si>
    <t>Nom de l'hôpital</t>
  </si>
  <si>
    <t xml:space="preserve">Code NSIH </t>
  </si>
  <si>
    <t>Code INAMI</t>
  </si>
  <si>
    <t>Ces résultats concernent-ils:</t>
  </si>
  <si>
    <r>
      <t>Nombre total d'</t>
    </r>
    <r>
      <rPr>
        <b/>
        <i/>
        <sz val="11"/>
        <rFont val="Calibri"/>
        <family val="2"/>
        <scheme val="minor"/>
      </rPr>
      <t>A. baumannii</t>
    </r>
    <r>
      <rPr>
        <b/>
        <sz val="11"/>
        <rFont val="Calibri"/>
        <family val="2"/>
        <scheme val="minor"/>
      </rPr>
      <t xml:space="preserve"> isolés pendant la période de surveillance</t>
    </r>
  </si>
  <si>
    <r>
      <t xml:space="preserve">Nombre total de </t>
    </r>
    <r>
      <rPr>
        <b/>
        <i/>
        <sz val="11"/>
        <rFont val="Calibri"/>
        <family val="2"/>
        <scheme val="minor"/>
      </rPr>
      <t>P. aeruginosa</t>
    </r>
    <r>
      <rPr>
        <b/>
        <sz val="11"/>
        <rFont val="Calibri"/>
        <family val="2"/>
        <scheme val="minor"/>
      </rPr>
      <t xml:space="preserve"> isolés pendant la période de surveillance</t>
    </r>
  </si>
  <si>
    <r>
      <t>Nombre total d'</t>
    </r>
    <r>
      <rPr>
        <b/>
        <i/>
        <sz val="11"/>
        <rFont val="Calibri"/>
        <family val="2"/>
        <scheme val="minor"/>
      </rPr>
      <t>E. faecium</t>
    </r>
    <r>
      <rPr>
        <b/>
        <sz val="11"/>
        <rFont val="Calibri"/>
        <family val="2"/>
        <scheme val="minor"/>
      </rPr>
      <t xml:space="preserve"> isolés au cours de l'année de surveillance</t>
    </r>
  </si>
  <si>
    <r>
      <t>Nombre total d'</t>
    </r>
    <r>
      <rPr>
        <b/>
        <i/>
        <sz val="11"/>
        <rFont val="Calibri"/>
        <family val="2"/>
        <scheme val="minor"/>
      </rPr>
      <t xml:space="preserve">E. faecalis </t>
    </r>
    <r>
      <rPr>
        <b/>
        <sz val="11"/>
        <rFont val="Calibri"/>
        <family val="2"/>
        <scheme val="minor"/>
      </rPr>
      <t>isolés au cours de l'année de surveillance</t>
    </r>
  </si>
  <si>
    <t>Dépistage du MRSA</t>
  </si>
  <si>
    <r>
      <t xml:space="preserve">Le prélèvement d’un ou plusieurs échantillons (une ou plusieurs localisations) </t>
    </r>
    <r>
      <rPr>
        <u/>
        <sz val="10"/>
        <color theme="1"/>
        <rFont val="Calibri"/>
        <family val="2"/>
      </rPr>
      <t>en l’absence de signes cliniques</t>
    </r>
    <r>
      <rPr>
        <sz val="10"/>
        <color theme="1"/>
        <rFont val="Calibri"/>
        <family val="2"/>
      </rPr>
      <t xml:space="preserve"> pendant un même jour ayant pour but de détecter un portage de MRSA chez le patient. </t>
    </r>
  </si>
  <si>
    <t xml:space="preserve">Ne sont à considérer comme dépistage/screening, que les seuls prélèvements pour lesquels une recherche de MRSA est explicitement demandée au laboratoire. </t>
  </si>
  <si>
    <t>Nombre total de nouveaux patients hospitalisés avec un premier échantillon positif pour MRSA endéans les 48h après l'admission ET</t>
  </si>
  <si>
    <t>SANS portage/infection de MRSA dans les antécédents (12 derniers mois) ET</t>
  </si>
  <si>
    <t>Aucun contact avec ces structures de soins durant les 12 derniers mois</t>
  </si>
  <si>
    <t>obs2_a</t>
  </si>
  <si>
    <t>obs2_c</t>
  </si>
  <si>
    <t>obs2_b</t>
  </si>
  <si>
    <t>SURVEILLANCE DES ENTÉROCOQUES RÉSISTANTS À LA VANCOMYCINE OU AU LINÉZOLIDE DANS LES HÔPITAUX BELGES</t>
  </si>
  <si>
    <t>vrefium_scr</t>
  </si>
  <si>
    <t>lrefium_scr</t>
  </si>
  <si>
    <t>vrefalis_scr</t>
  </si>
  <si>
    <t>lrefalis_scr</t>
  </si>
  <si>
    <t>vre_scr</t>
  </si>
  <si>
    <t>vre_type2</t>
  </si>
  <si>
    <r>
      <t xml:space="preserve">Surveillance de </t>
    </r>
    <r>
      <rPr>
        <b/>
        <i/>
        <sz val="10"/>
        <color theme="1"/>
        <rFont val="Calibri"/>
        <family val="2"/>
        <scheme val="minor"/>
      </rPr>
      <t>Staphylococcus aureus</t>
    </r>
    <r>
      <rPr>
        <b/>
        <sz val="10"/>
        <color theme="1"/>
        <rFont val="Calibri"/>
        <family val="2"/>
        <scheme val="minor"/>
      </rPr>
      <t xml:space="preserve"> résistant à la méticilline (MRSA)</t>
    </r>
  </si>
  <si>
    <t>Pour le critère ‘48h après l’admission’, de préférence, on prend en compte la date du prélèvement et non le moment de l’arrivée de l’échantillon au laboratoire.</t>
  </si>
  <si>
    <r>
      <t xml:space="preserve">SURVEILLANCE DE </t>
    </r>
    <r>
      <rPr>
        <b/>
        <i/>
        <sz val="11"/>
        <color theme="0"/>
        <rFont val="Calibri"/>
        <family val="2"/>
        <scheme val="minor"/>
      </rPr>
      <t xml:space="preserve">STAPHYLOCOCCUS AUREUS </t>
    </r>
    <r>
      <rPr>
        <b/>
        <sz val="11"/>
        <color theme="0"/>
        <rFont val="Calibri"/>
        <family val="2"/>
        <scheme val="minor"/>
      </rPr>
      <t>RÉSISTANT À LA MÉTICILLINE (MRSA) DANS LES HÔPITAUX BELGES</t>
    </r>
  </si>
  <si>
    <t>Nom du fournisseur LIS*</t>
  </si>
  <si>
    <t>*Système LIS = système LIMS (Laboratory Information Management System) = système logiciel de gestion de l'information du laboratoire de votre hôpital</t>
  </si>
  <si>
    <t>GLIMS</t>
  </si>
  <si>
    <t>MOLIS</t>
  </si>
  <si>
    <t>Cortex</t>
  </si>
  <si>
    <t>Si vous avez choisi autre, veuillez spécifier</t>
  </si>
  <si>
    <t>lis</t>
  </si>
  <si>
    <t>lis_detail</t>
  </si>
  <si>
    <r>
      <t xml:space="preserve">Surveillance de </t>
    </r>
    <r>
      <rPr>
        <i/>
        <sz val="10"/>
        <color theme="1"/>
        <rFont val="Calibri"/>
        <family val="2"/>
      </rPr>
      <t>Staphylococcus aureus</t>
    </r>
    <r>
      <rPr>
        <sz val="10"/>
        <color theme="1"/>
        <rFont val="Calibri"/>
        <family val="2"/>
      </rPr>
      <t xml:space="preserve"> résistant à la méticilline (MRSA)</t>
    </r>
  </si>
  <si>
    <t>Non, nous n'avons pas accepté de participer.</t>
  </si>
  <si>
    <t>Non, nous avons accepté l'invitation de participer, mais finalement nous n'avons pas envoyé tous les échantillons éligibles au CNR</t>
  </si>
  <si>
    <t>Oui, nous avons participé activement à la surveillance organisée par le CNR</t>
  </si>
  <si>
    <t>Surveillance des entérocoques résistants à la vancomycine ou au linézolide (VRE)</t>
  </si>
  <si>
    <r>
      <rPr>
        <b/>
        <i/>
        <sz val="10"/>
        <rFont val="Calibri"/>
        <family val="2"/>
        <scheme val="minor"/>
      </rPr>
      <t>P. aeruginosa</t>
    </r>
    <r>
      <rPr>
        <b/>
        <sz val="10"/>
        <color rgb="FF006600"/>
        <rFont val="Calibri"/>
        <family val="2"/>
        <scheme val="minor"/>
      </rPr>
      <t xml:space="preserve"> multirésistant</t>
    </r>
  </si>
  <si>
    <t>EUCAST</t>
  </si>
  <si>
    <t>CLSI</t>
  </si>
  <si>
    <t>Résistance (R) aux céphalosporines de 3ème génération (cefotaxime, ceftriaxone ou ceftazidime)</t>
  </si>
  <si>
    <t>mero-R</t>
  </si>
  <si>
    <t>Résistance (R) au méropénème</t>
  </si>
  <si>
    <t>3GC-R</t>
  </si>
  <si>
    <t>Proportion 3GC-R (%)</t>
  </si>
  <si>
    <t>Proportion mero-R (%)</t>
  </si>
  <si>
    <r>
      <t>Nombre total d'</t>
    </r>
    <r>
      <rPr>
        <i/>
        <sz val="11"/>
        <color theme="1"/>
        <rFont val="Calibri"/>
        <family val="2"/>
        <scheme val="minor"/>
      </rPr>
      <t>A. baumannii</t>
    </r>
    <r>
      <rPr>
        <sz val="11"/>
        <color theme="1"/>
        <rFont val="Calibri"/>
        <family val="2"/>
        <scheme val="minor"/>
      </rPr>
      <t xml:space="preserve"> résistant au</t>
    </r>
    <r>
      <rPr>
        <sz val="11"/>
        <rFont val="Calibri"/>
        <family val="2"/>
        <scheme val="minor"/>
      </rPr>
      <t xml:space="preserve"> méropénème (mero-R)</t>
    </r>
  </si>
  <si>
    <t>criteria</t>
  </si>
  <si>
    <t>criteria_detail</t>
  </si>
  <si>
    <t>Référentiel d'antibiogramme principale?</t>
  </si>
  <si>
    <t>Année du référentiel</t>
  </si>
  <si>
    <t>Que faites-vous des échantillons prélevés chez les patients des services d'urgence?</t>
  </si>
  <si>
    <t>Ceux-ci sont exclus</t>
  </si>
  <si>
    <t>Ceux-ci sont inclus</t>
  </si>
  <si>
    <t>Ils sont inclus, mais seulement lorsque les patients sont hospitalisés par la suite</t>
  </si>
  <si>
    <t xml:space="preserve">Précisez les codes NSIH/INAMI de tous les sites concernés </t>
  </si>
  <si>
    <t>Codes NSIH/INAMI</t>
  </si>
  <si>
    <t>A1 - Taux de résistance</t>
  </si>
  <si>
    <r>
      <t>Nombre total de</t>
    </r>
    <r>
      <rPr>
        <i/>
        <sz val="11"/>
        <color theme="1"/>
        <rFont val="Calibri"/>
        <family val="2"/>
        <scheme val="minor"/>
      </rPr>
      <t xml:space="preserve"> </t>
    </r>
    <r>
      <rPr>
        <sz val="11"/>
        <color theme="1"/>
        <rFont val="Calibri"/>
        <family val="2"/>
        <scheme val="minor"/>
      </rPr>
      <t>MRSA résistants au linézolide</t>
    </r>
  </si>
  <si>
    <t>(Échantillons cliniques)</t>
  </si>
  <si>
    <t>VARIA</t>
  </si>
  <si>
    <t>samples_er</t>
  </si>
  <si>
    <t>obsl1</t>
  </si>
  <si>
    <t>Transfert de ou séjour récent (durant les 12 derniers mois) dans une structure de soins (p.ex. hôpital aigu, hôpital de jour, maison de repos et de soins)</t>
  </si>
  <si>
    <t>Contact avec ces structures de soins durant les 12 derniers mois inconnus</t>
  </si>
  <si>
    <t>Uniquement la résistance demandée (p.ex. la méthicilline ou l’oxacilline) sera prise en compte</t>
  </si>
  <si>
    <r>
      <t xml:space="preserve">Si pendant la période d’hospitalisation, une souche résistante a déjà été isolée à partir d’un échantillon clinique chez un patient, </t>
    </r>
    <r>
      <rPr>
        <u/>
        <sz val="10"/>
        <color theme="1"/>
        <rFont val="Calibri"/>
        <family val="2"/>
        <scheme val="minor"/>
      </rPr>
      <t>seule la première souche sera comptée</t>
    </r>
    <r>
      <rPr>
        <sz val="10"/>
        <color theme="1"/>
        <rFont val="Calibri"/>
        <family val="2"/>
        <scheme val="minor"/>
      </rPr>
      <t xml:space="preserve">, même si les deux antibiogrammes diffèrent légèrement. </t>
    </r>
  </si>
  <si>
    <t>Souche de MSSA</t>
  </si>
  <si>
    <t xml:space="preserve"> </t>
  </si>
  <si>
    <t>Nombre total de nouveaux patients hospitalisés avec un premier échantillon positif pour MRSA endéans les 48h après l'admission</t>
  </si>
  <si>
    <r>
      <t xml:space="preserve">1 - </t>
    </r>
    <r>
      <rPr>
        <b/>
        <i/>
        <sz val="11"/>
        <color theme="1"/>
        <rFont val="Calibri"/>
        <family val="2"/>
        <scheme val="minor"/>
      </rPr>
      <t xml:space="preserve">Enterococcus faecium </t>
    </r>
    <r>
      <rPr>
        <b/>
        <sz val="9"/>
        <color theme="1"/>
        <rFont val="Calibri"/>
        <family val="2"/>
        <scheme val="minor"/>
      </rPr>
      <t>(Nombre total de souches associées à l'hôpital ou non chez les PATIENTS HOSPITALISÉS)</t>
    </r>
  </si>
  <si>
    <r>
      <t xml:space="preserve">2 - </t>
    </r>
    <r>
      <rPr>
        <b/>
        <i/>
        <sz val="11"/>
        <color theme="1"/>
        <rFont val="Calibri"/>
        <family val="2"/>
        <scheme val="minor"/>
      </rPr>
      <t>Enterococcus faecalis</t>
    </r>
    <r>
      <rPr>
        <b/>
        <sz val="9"/>
        <color theme="1"/>
        <rFont val="Calibri"/>
        <family val="2"/>
        <scheme val="minor"/>
      </rPr>
      <t xml:space="preserve"> (Nombre total de souches associées à l'hôpital ou non chez les PATIENTS HOSPITALISÉS)</t>
    </r>
  </si>
  <si>
    <t>Nombre total de nouveaux patients hospitalisés avec MRSA associé à l'hôpital et pas connus comme porteurs pendant les 12 derniers mois</t>
  </si>
  <si>
    <t>Incidence (par 1000 hospitalisations)</t>
  </si>
  <si>
    <t>A - Nombre total de hospitalisations par mois</t>
  </si>
  <si>
    <r>
      <t xml:space="preserve">Une souche de </t>
    </r>
    <r>
      <rPr>
        <i/>
        <sz val="10"/>
        <color theme="1"/>
        <rFont val="Calibri"/>
        <family val="2"/>
        <scheme val="minor"/>
      </rPr>
      <t>Staphylococcus aureus</t>
    </r>
    <r>
      <rPr>
        <sz val="10"/>
        <color theme="1"/>
        <rFont val="Calibri"/>
        <family val="2"/>
        <scheme val="minor"/>
      </rPr>
      <t>, sensible à la meticilline ou à l’oxacilline (ou sensible à la céfoxitine dans la norme EUCAST).</t>
    </r>
  </si>
  <si>
    <r>
      <t xml:space="preserve">A2 - Résistance associée </t>
    </r>
    <r>
      <rPr>
        <b/>
        <i/>
        <sz val="11"/>
        <color rgb="FFFF0000"/>
        <rFont val="Calibri"/>
        <family val="2"/>
        <scheme val="minor"/>
      </rPr>
      <t>- Partie optionnelle</t>
    </r>
  </si>
  <si>
    <t>obsl3</t>
  </si>
  <si>
    <t>* = Résistance vis-à-vis d’au moins 3 classes d’antibiotiques parmi les suivantes: fluoroquinolones (ciprofloxacine ou levofloxacine), aminoglycosides (tobramycine ou amikacine), carbapénèmes (méropénème ou imipénème), céphalosporines de 3ième et de 4ième génération (ceftazidime ou céfépime)</t>
  </si>
  <si>
    <t>Résistance (R) vis-à-vis d’au moins 3 classes d’antibiotiques parmi les suivantes: fluoroquinolones (ciprofloxacine ou levofloxacine), aminoglycosides (tobramycine ou amikacine), carbapénèmes (méropénème ou imipénème), céphalosporines de 3ième et de 4ième génération (ceftazidime ou céfépime)</t>
  </si>
  <si>
    <t>Surveillance de bactéries résistantes aux antibiotiques dans les hôpitaux belges - Données 2024</t>
  </si>
  <si>
    <t>Veuillez renvoyer ce formulaire de surveillance électronique par e-mail à Sciensano (amr_surv@sciensano.be) avant le 31 mai 2025</t>
  </si>
  <si>
    <r>
      <t xml:space="preserve">1 - </t>
    </r>
    <r>
      <rPr>
        <b/>
        <i/>
        <sz val="11"/>
        <color theme="1"/>
        <rFont val="Calibri"/>
        <family val="2"/>
        <scheme val="minor"/>
      </rPr>
      <t xml:space="preserve">Escherichia coli </t>
    </r>
    <r>
      <rPr>
        <b/>
        <sz val="9"/>
        <color theme="1"/>
        <rFont val="Calibri"/>
        <family val="2"/>
        <scheme val="minor"/>
      </rPr>
      <t>(Nombre total de souches associées à l'hôpital ou non chez les PATIENTS HOSPITALISÉS)</t>
    </r>
  </si>
  <si>
    <t>Proportion CPE+ (%)</t>
  </si>
  <si>
    <t>1.A - Résistance aux céphalosporines de 3ème génération (3GC-R)</t>
  </si>
  <si>
    <r>
      <t>Nombre total d'</t>
    </r>
    <r>
      <rPr>
        <i/>
        <sz val="11"/>
        <color theme="1"/>
        <rFont val="Calibri"/>
        <family val="2"/>
        <scheme val="minor"/>
      </rPr>
      <t xml:space="preserve">E. coli </t>
    </r>
    <r>
      <rPr>
        <sz val="11"/>
        <color theme="1"/>
        <rFont val="Calibri"/>
        <family val="2"/>
        <scheme val="minor"/>
      </rPr>
      <t>3GC-R</t>
    </r>
  </si>
  <si>
    <t>1.B - Résistance au méropénème (mero-R)</t>
  </si>
  <si>
    <r>
      <t>Nombre total d'</t>
    </r>
    <r>
      <rPr>
        <i/>
        <sz val="11"/>
        <color theme="1"/>
        <rFont val="Calibri"/>
        <family val="2"/>
        <scheme val="minor"/>
      </rPr>
      <t>E. coli</t>
    </r>
    <r>
      <rPr>
        <sz val="11"/>
        <color theme="1"/>
        <rFont val="Calibri"/>
        <family val="2"/>
        <scheme val="minor"/>
      </rPr>
      <t xml:space="preserve"> mero-R </t>
    </r>
    <r>
      <rPr>
        <i/>
        <sz val="11"/>
        <color rgb="FFFF0000"/>
        <rFont val="Calibri"/>
        <family val="2"/>
        <scheme val="minor"/>
      </rPr>
      <t>- DONNÉE OPTIONELLE</t>
    </r>
  </si>
  <si>
    <r>
      <t xml:space="preserve">1.C - Production de carbapénémases (CPE+) </t>
    </r>
    <r>
      <rPr>
        <b/>
        <i/>
        <sz val="11"/>
        <color rgb="FFFF0000"/>
        <rFont val="Calibri"/>
        <family val="2"/>
        <scheme val="minor"/>
      </rPr>
      <t>- PARTIE OPTIONELLE</t>
    </r>
  </si>
  <si>
    <r>
      <t>Nombre total d'</t>
    </r>
    <r>
      <rPr>
        <i/>
        <sz val="11"/>
        <color theme="1"/>
        <rFont val="Calibri"/>
        <family val="2"/>
        <scheme val="minor"/>
      </rPr>
      <t xml:space="preserve">E. coli </t>
    </r>
    <r>
      <rPr>
        <sz val="11"/>
        <color theme="1"/>
        <rFont val="Calibri"/>
        <family val="2"/>
        <scheme val="minor"/>
      </rPr>
      <t>CPE+</t>
    </r>
  </si>
  <si>
    <r>
      <t>Nombre total d'</t>
    </r>
    <r>
      <rPr>
        <i/>
        <sz val="11"/>
        <color theme="1"/>
        <rFont val="Calibri"/>
        <family val="2"/>
        <scheme val="minor"/>
      </rPr>
      <t xml:space="preserve">E. coli </t>
    </r>
    <r>
      <rPr>
        <sz val="11"/>
        <color theme="1"/>
        <rFont val="Calibri"/>
        <family val="2"/>
        <scheme val="minor"/>
      </rPr>
      <t>CPE+; Type OXA-48</t>
    </r>
  </si>
  <si>
    <r>
      <t>Nombre total d'</t>
    </r>
    <r>
      <rPr>
        <i/>
        <sz val="11"/>
        <color theme="1"/>
        <rFont val="Calibri"/>
        <family val="2"/>
        <scheme val="minor"/>
      </rPr>
      <t xml:space="preserve">E. coli </t>
    </r>
    <r>
      <rPr>
        <sz val="11"/>
        <color theme="1"/>
        <rFont val="Calibri"/>
        <family val="2"/>
        <scheme val="minor"/>
      </rPr>
      <t>CPE+; Type NDM</t>
    </r>
  </si>
  <si>
    <r>
      <t>Nombre total d'</t>
    </r>
    <r>
      <rPr>
        <i/>
        <sz val="11"/>
        <color theme="1"/>
        <rFont val="Calibri"/>
        <family val="2"/>
        <scheme val="minor"/>
      </rPr>
      <t xml:space="preserve">E. coli </t>
    </r>
    <r>
      <rPr>
        <sz val="11"/>
        <color theme="1"/>
        <rFont val="Calibri"/>
        <family val="2"/>
        <scheme val="minor"/>
      </rPr>
      <t>CPE+; Type VIM</t>
    </r>
  </si>
  <si>
    <r>
      <t>Nombre total d'</t>
    </r>
    <r>
      <rPr>
        <i/>
        <sz val="11"/>
        <color theme="1"/>
        <rFont val="Calibri"/>
        <family val="2"/>
        <scheme val="minor"/>
      </rPr>
      <t xml:space="preserve">E. coli </t>
    </r>
    <r>
      <rPr>
        <sz val="11"/>
        <color theme="1"/>
        <rFont val="Calibri"/>
        <family val="2"/>
        <scheme val="minor"/>
      </rPr>
      <t>CPE+; Type KPC</t>
    </r>
  </si>
  <si>
    <t>1.D - Dénominateurs</t>
  </si>
  <si>
    <r>
      <t>Nombre total d'</t>
    </r>
    <r>
      <rPr>
        <i/>
        <sz val="11"/>
        <rFont val="Calibri"/>
        <family val="2"/>
        <scheme val="minor"/>
      </rPr>
      <t>E. coli</t>
    </r>
    <r>
      <rPr>
        <sz val="11"/>
        <rFont val="Calibri"/>
        <family val="2"/>
        <scheme val="minor"/>
      </rPr>
      <t xml:space="preserve"> isolés pendant la période de surveillance</t>
    </r>
  </si>
  <si>
    <r>
      <t>Nombre total d'</t>
    </r>
    <r>
      <rPr>
        <i/>
        <sz val="11"/>
        <color theme="1"/>
        <rFont val="Calibri"/>
        <family val="2"/>
        <scheme val="minor"/>
      </rPr>
      <t xml:space="preserve">E. coli </t>
    </r>
    <r>
      <rPr>
        <sz val="11"/>
        <color theme="1"/>
        <rFont val="Calibri"/>
        <family val="2"/>
        <scheme val="minor"/>
      </rPr>
      <t>mero-R</t>
    </r>
  </si>
  <si>
    <r>
      <t xml:space="preserve">2 - </t>
    </r>
    <r>
      <rPr>
        <b/>
        <i/>
        <sz val="11"/>
        <color theme="1"/>
        <rFont val="Calibri"/>
        <family val="2"/>
        <scheme val="minor"/>
      </rPr>
      <t xml:space="preserve">Klebsiella pneumoniae </t>
    </r>
    <r>
      <rPr>
        <b/>
        <sz val="9"/>
        <color theme="1"/>
        <rFont val="Calibri"/>
        <family val="2"/>
        <scheme val="minor"/>
      </rPr>
      <t>(Nombre total de souches associées à l'hôpital ou non chez les PATIENTS HOSPITALISÉS)</t>
    </r>
  </si>
  <si>
    <r>
      <t xml:space="preserve">Nombre total de </t>
    </r>
    <r>
      <rPr>
        <i/>
        <sz val="11"/>
        <color theme="1"/>
        <rFont val="Calibri"/>
        <family val="2"/>
        <scheme val="minor"/>
      </rPr>
      <t xml:space="preserve">K. pneumoniae </t>
    </r>
    <r>
      <rPr>
        <sz val="11"/>
        <color theme="1"/>
        <rFont val="Calibri"/>
        <family val="2"/>
        <scheme val="minor"/>
      </rPr>
      <t>3GC-R</t>
    </r>
  </si>
  <si>
    <r>
      <t xml:space="preserve">Nombre total de </t>
    </r>
    <r>
      <rPr>
        <i/>
        <sz val="11"/>
        <color theme="1"/>
        <rFont val="Calibri"/>
        <family val="2"/>
        <scheme val="minor"/>
      </rPr>
      <t>K. pneumoniae</t>
    </r>
    <r>
      <rPr>
        <sz val="11"/>
        <color theme="1"/>
        <rFont val="Calibri"/>
        <family val="2"/>
        <scheme val="minor"/>
      </rPr>
      <t xml:space="preserve"> 3GC-R </t>
    </r>
    <r>
      <rPr>
        <i/>
        <sz val="11"/>
        <color rgb="FFFF0000"/>
        <rFont val="Calibri"/>
        <family val="2"/>
        <scheme val="minor"/>
      </rPr>
      <t>- DONNÉE OPTIONELLE</t>
    </r>
  </si>
  <si>
    <r>
      <t xml:space="preserve">Nombre total de </t>
    </r>
    <r>
      <rPr>
        <i/>
        <sz val="11"/>
        <color theme="1"/>
        <rFont val="Calibri"/>
        <family val="2"/>
        <scheme val="minor"/>
      </rPr>
      <t xml:space="preserve">K pneumoniae </t>
    </r>
    <r>
      <rPr>
        <sz val="11"/>
        <color theme="1"/>
        <rFont val="Calibri"/>
        <family val="2"/>
        <scheme val="minor"/>
      </rPr>
      <t>mero-R</t>
    </r>
  </si>
  <si>
    <r>
      <t xml:space="preserve">Nombre total de </t>
    </r>
    <r>
      <rPr>
        <i/>
        <sz val="11"/>
        <color theme="1"/>
        <rFont val="Calibri"/>
        <family val="2"/>
        <scheme val="minor"/>
      </rPr>
      <t>K. pneumoniae</t>
    </r>
    <r>
      <rPr>
        <sz val="11"/>
        <color theme="1"/>
        <rFont val="Calibri"/>
        <family val="2"/>
        <scheme val="minor"/>
      </rPr>
      <t xml:space="preserve"> mero-R </t>
    </r>
    <r>
      <rPr>
        <i/>
        <sz val="11"/>
        <color rgb="FFFF0000"/>
        <rFont val="Calibri"/>
        <family val="2"/>
        <scheme val="minor"/>
      </rPr>
      <t>- DONNÉE OPTIONELLE</t>
    </r>
  </si>
  <si>
    <t>2.A - Résistance aux céphalosporines de 3ème génération (3GC-R)</t>
  </si>
  <si>
    <t>2.B - Résistance au méropénème (mero-R)</t>
  </si>
  <si>
    <r>
      <t xml:space="preserve">2.C - Production de carbapénémases (CPE+) </t>
    </r>
    <r>
      <rPr>
        <b/>
        <i/>
        <sz val="11"/>
        <color rgb="FFFF0000"/>
        <rFont val="Calibri"/>
        <family val="2"/>
        <scheme val="minor"/>
      </rPr>
      <t>- PARTIE OPTIONELLE</t>
    </r>
  </si>
  <si>
    <r>
      <t xml:space="preserve">Nombre total de </t>
    </r>
    <r>
      <rPr>
        <i/>
        <sz val="11"/>
        <color theme="1"/>
        <rFont val="Calibri"/>
        <family val="2"/>
        <scheme val="minor"/>
      </rPr>
      <t xml:space="preserve">K. pneumoniae </t>
    </r>
    <r>
      <rPr>
        <sz val="11"/>
        <color theme="1"/>
        <rFont val="Calibri"/>
        <family val="2"/>
        <scheme val="minor"/>
      </rPr>
      <t>CPE+</t>
    </r>
  </si>
  <si>
    <r>
      <t xml:space="preserve">Nombre total de </t>
    </r>
    <r>
      <rPr>
        <i/>
        <sz val="11"/>
        <color theme="1"/>
        <rFont val="Calibri"/>
        <family val="2"/>
        <scheme val="minor"/>
      </rPr>
      <t>K. pneumoniae</t>
    </r>
    <r>
      <rPr>
        <sz val="11"/>
        <color theme="1"/>
        <rFont val="Calibri"/>
        <family val="2"/>
        <scheme val="minor"/>
      </rPr>
      <t xml:space="preserve"> CPE+; Type OXA-48</t>
    </r>
  </si>
  <si>
    <r>
      <t xml:space="preserve">Nombre total de </t>
    </r>
    <r>
      <rPr>
        <i/>
        <sz val="11"/>
        <color theme="1"/>
        <rFont val="Calibri"/>
        <family val="2"/>
        <scheme val="minor"/>
      </rPr>
      <t>K. pneumoniae</t>
    </r>
    <r>
      <rPr>
        <sz val="11"/>
        <color theme="1"/>
        <rFont val="Calibri"/>
        <family val="2"/>
        <scheme val="minor"/>
      </rPr>
      <t xml:space="preserve"> CPE+; Type NDM</t>
    </r>
  </si>
  <si>
    <r>
      <t xml:space="preserve">Nombre total de </t>
    </r>
    <r>
      <rPr>
        <i/>
        <sz val="11"/>
        <color theme="1"/>
        <rFont val="Calibri"/>
        <family val="2"/>
        <scheme val="minor"/>
      </rPr>
      <t>K. pneumoniae</t>
    </r>
    <r>
      <rPr>
        <sz val="11"/>
        <color theme="1"/>
        <rFont val="Calibri"/>
        <family val="2"/>
        <scheme val="minor"/>
      </rPr>
      <t xml:space="preserve"> CPE+; Type VIM</t>
    </r>
  </si>
  <si>
    <r>
      <t xml:space="preserve">Nombre total de </t>
    </r>
    <r>
      <rPr>
        <i/>
        <sz val="11"/>
        <color theme="1"/>
        <rFont val="Calibri"/>
        <family val="2"/>
        <scheme val="minor"/>
      </rPr>
      <t>K. pneumoniae</t>
    </r>
    <r>
      <rPr>
        <sz val="11"/>
        <color theme="1"/>
        <rFont val="Calibri"/>
        <family val="2"/>
        <scheme val="minor"/>
      </rPr>
      <t xml:space="preserve"> CPE+; Type KPC</t>
    </r>
  </si>
  <si>
    <t>2.D - Dénominateurs</t>
  </si>
  <si>
    <r>
      <t xml:space="preserve">Nombre total de </t>
    </r>
    <r>
      <rPr>
        <i/>
        <sz val="11"/>
        <rFont val="Calibri"/>
        <family val="2"/>
        <scheme val="minor"/>
      </rPr>
      <t>K. pneumoniae</t>
    </r>
    <r>
      <rPr>
        <sz val="11"/>
        <rFont val="Calibri"/>
        <family val="2"/>
        <scheme val="minor"/>
      </rPr>
      <t xml:space="preserve"> isolés pendant la période de surveillance</t>
    </r>
  </si>
  <si>
    <r>
      <t xml:space="preserve">5 - </t>
    </r>
    <r>
      <rPr>
        <b/>
        <i/>
        <sz val="11"/>
        <color theme="1"/>
        <rFont val="Calibri"/>
        <family val="2"/>
        <scheme val="minor"/>
      </rPr>
      <t xml:space="preserve">Pseudomonas aeruginosa </t>
    </r>
    <r>
      <rPr>
        <b/>
        <sz val="9"/>
        <color theme="1"/>
        <rFont val="Calibri"/>
        <family val="2"/>
        <scheme val="minor"/>
      </rPr>
      <t>(Nombre total de souches associées à l'hôpital ou non chez les PATIENTS HOSPITALISÉS)</t>
    </r>
  </si>
  <si>
    <r>
      <t xml:space="preserve">4 - </t>
    </r>
    <r>
      <rPr>
        <b/>
        <i/>
        <sz val="11"/>
        <color theme="1"/>
        <rFont val="Calibri"/>
        <family val="2"/>
        <scheme val="minor"/>
      </rPr>
      <t xml:space="preserve">Acinetobacter baumannii </t>
    </r>
    <r>
      <rPr>
        <b/>
        <sz val="9"/>
        <color theme="1"/>
        <rFont val="Calibri"/>
        <family val="2"/>
        <scheme val="minor"/>
      </rPr>
      <t>(Nombre total de souches associées à l'hôpital ou non chez les PATIENTS HOSPITALISÉS)</t>
    </r>
  </si>
  <si>
    <t>ESBL</t>
  </si>
  <si>
    <t>CPE</t>
  </si>
  <si>
    <t>SURVEILLANCE DE BACTÉRIES RÉSISTANTES AUX ANTIBIOTIQUES DANS LES HÔPITAUX BELGES</t>
  </si>
  <si>
    <t>Tout patient qui a été voisin de chambre durant &gt;12 heures d'un patient identifié porteur/infecté du germe résistant cible</t>
  </si>
  <si>
    <t>Routine dans certains services à haut risque (p.ex. soins intensifs, unités onco-hémato, néonatologie, gériatrie, etc.)</t>
  </si>
  <si>
    <t>Tout patient qui est transféré d'un autre hôpital belge ou étranger connu pour une haute prévalence du germe résistant cible</t>
  </si>
  <si>
    <r>
      <t xml:space="preserve">3.A - Production de carbapénémases (CPE+) </t>
    </r>
    <r>
      <rPr>
        <b/>
        <i/>
        <sz val="11"/>
        <color rgb="FFFF0000"/>
        <rFont val="Calibri"/>
        <family val="2"/>
        <scheme val="minor"/>
      </rPr>
      <t>- PARTIE OPTIONELLE</t>
    </r>
  </si>
  <si>
    <t>(échantillons de dépistage: prélèvements de selles, y compris frottis rectaux)</t>
  </si>
  <si>
    <r>
      <t>Nombre total d'Enterobacterales</t>
    </r>
    <r>
      <rPr>
        <i/>
        <sz val="11"/>
        <color theme="1"/>
        <rFont val="Calibri"/>
        <family val="2"/>
        <scheme val="minor"/>
      </rPr>
      <t xml:space="preserve"> </t>
    </r>
    <r>
      <rPr>
        <sz val="11"/>
        <color theme="1"/>
        <rFont val="Calibri"/>
        <family val="2"/>
        <scheme val="minor"/>
      </rPr>
      <t xml:space="preserve">CPE+ (autres que </t>
    </r>
    <r>
      <rPr>
        <i/>
        <sz val="11"/>
        <color theme="1"/>
        <rFont val="Calibri"/>
        <family val="2"/>
        <scheme val="minor"/>
      </rPr>
      <t xml:space="preserve">E. coli </t>
    </r>
    <r>
      <rPr>
        <sz val="11"/>
        <color theme="1"/>
        <rFont val="Calibri"/>
        <family val="2"/>
        <scheme val="minor"/>
      </rPr>
      <t xml:space="preserve">et </t>
    </r>
    <r>
      <rPr>
        <i/>
        <sz val="11"/>
        <color theme="1"/>
        <rFont val="Calibri"/>
        <family val="2"/>
        <scheme val="minor"/>
      </rPr>
      <t>K. pneumoniae</t>
    </r>
    <r>
      <rPr>
        <sz val="11"/>
        <color theme="1"/>
        <rFont val="Calibri"/>
        <family val="2"/>
        <scheme val="minor"/>
      </rPr>
      <t>)</t>
    </r>
  </si>
  <si>
    <r>
      <t xml:space="preserve">3 - Enterobacterales autres que </t>
    </r>
    <r>
      <rPr>
        <b/>
        <i/>
        <sz val="11"/>
        <color theme="1"/>
        <rFont val="Calibri"/>
        <family val="2"/>
        <scheme val="minor"/>
      </rPr>
      <t>E. coli</t>
    </r>
    <r>
      <rPr>
        <b/>
        <sz val="11"/>
        <color theme="1"/>
        <rFont val="Calibri"/>
        <family val="2"/>
        <scheme val="minor"/>
      </rPr>
      <t xml:space="preserve"> et </t>
    </r>
    <r>
      <rPr>
        <b/>
        <i/>
        <sz val="11"/>
        <color theme="1"/>
        <rFont val="Calibri"/>
        <family val="2"/>
        <scheme val="minor"/>
      </rPr>
      <t xml:space="preserve">K. pneumoniae </t>
    </r>
    <r>
      <rPr>
        <b/>
        <sz val="9"/>
        <color theme="1"/>
        <rFont val="Calibri"/>
        <family val="2"/>
        <scheme val="minor"/>
      </rPr>
      <t>(Nombre total de souches associées à l'hôpital ou non chez les PATIENTS HOSPITALISÉS)</t>
    </r>
  </si>
  <si>
    <t>Combien de patients étaient infectés par un énterocoque vanco-R?</t>
  </si>
  <si>
    <t>Combien de patients étaient colonisés par un énterocoque vanco-R?</t>
  </si>
  <si>
    <t>3 - Épidémies d'entérocoques résistants à la vancomycine</t>
  </si>
  <si>
    <r>
      <t xml:space="preserve">Dépistage </t>
    </r>
    <r>
      <rPr>
        <b/>
        <sz val="11"/>
        <color theme="1"/>
        <rFont val="Calibri"/>
        <family val="2"/>
        <scheme val="minor"/>
      </rPr>
      <t>pendant le séjou</t>
    </r>
    <r>
      <rPr>
        <sz val="11"/>
        <color theme="1"/>
        <rFont val="Calibri"/>
        <family val="2"/>
        <scheme val="minor"/>
      </rPr>
      <t>r du patient à l'hôpital (&gt; 48h après l'admission)</t>
    </r>
  </si>
  <si>
    <r>
      <t xml:space="preserve">Dépistage </t>
    </r>
    <r>
      <rPr>
        <b/>
        <sz val="11"/>
        <color theme="1"/>
        <rFont val="Calibri"/>
        <family val="2"/>
        <scheme val="minor"/>
      </rPr>
      <t>à l'admission</t>
    </r>
    <r>
      <rPr>
        <sz val="11"/>
        <color theme="1"/>
        <rFont val="Calibri"/>
        <family val="2"/>
        <scheme val="minor"/>
      </rPr>
      <t xml:space="preserve"> d'un patient à l'hôpital (≤ 48h après l'admission)</t>
    </r>
  </si>
  <si>
    <t>Indications de dépistage</t>
  </si>
  <si>
    <t>Nombre de dépistages effectués</t>
  </si>
  <si>
    <t>Nombre total de patients hospitalisés et dépistés pour le méchanisme de résistance concerné pendant l'année de surveillance</t>
  </si>
  <si>
    <t>Nombre total de patients hospitalisés et dépistés endéans les 48h après l'admission pendant l'année de surveillance</t>
  </si>
  <si>
    <t>Tout patient admis dans un service à haut risque (les critères sont déterminés localement ; p.ex. soins intensifs, onco-hématologie, etc.)</t>
  </si>
  <si>
    <t>Tout patient qui est connu comme porteur</t>
  </si>
  <si>
    <t>TOUS LES CHAMPS SONT OBLIGATOIRES sauf dans la partie A2 - Résistance associée et dans la partie C - Incidence de patients, porteurs de MRSA à l'admission</t>
  </si>
  <si>
    <t>TOUS LES CHAMPS SONT OBLIGATOIRES sauf 1B. mero-R dans les échantillons de dépistage, 1C. CPE+, 2A. 3GC-R dans les échantillons de dépistage, 2B. mero-R dans les échantillons de dépistage, 2C. CPE+ et 3A. CPE+</t>
  </si>
  <si>
    <r>
      <t>§</t>
    </r>
    <r>
      <rPr>
        <sz val="10"/>
        <color theme="1"/>
        <rFont val="Times New Roman"/>
        <family val="1"/>
      </rPr>
      <t xml:space="preserve">   </t>
    </r>
    <r>
      <rPr>
        <sz val="10"/>
        <color theme="1"/>
        <rFont val="Calibri"/>
        <family val="2"/>
      </rPr>
      <t>Si vous ne savez pas répondre (donnée manquante), laissez la case ouverte.</t>
    </r>
  </si>
  <si>
    <t>Escherichia coli, Klebsiella pneumoniae, Enterobacterales (autres que E. coli et K. pneumoniae), Acinetobacter baumannii et Pseudomonas aeruginosa</t>
  </si>
  <si>
    <t>CPE+</t>
  </si>
  <si>
    <t>OXA-48</t>
  </si>
  <si>
    <t>NDM</t>
  </si>
  <si>
    <t>VIM</t>
  </si>
  <si>
    <t>KPC</t>
  </si>
  <si>
    <t>Entérobactéries productrices de carbapénémase</t>
  </si>
  <si>
    <r>
      <rPr>
        <i/>
        <sz val="10"/>
        <rFont val="Calibri"/>
        <family val="2"/>
        <scheme val="minor"/>
      </rPr>
      <t>bla</t>
    </r>
    <r>
      <rPr>
        <sz val="10"/>
        <rFont val="Calibri"/>
        <family val="2"/>
        <scheme val="minor"/>
      </rPr>
      <t>OXA carbapénémase; CPE avec des carbapénémases de la famille du gène OXA-48</t>
    </r>
  </si>
  <si>
    <t>New Delhi metallo-β-lactamase enzyme; CPE avec des carbapénémases de la famille du gène NDM</t>
  </si>
  <si>
    <t>Verona integron-encoded metallo-β-lactamase; CPE avec des carbapénémases de la famille du gène VIM</t>
  </si>
  <si>
    <r>
      <rPr>
        <i/>
        <sz val="10"/>
        <rFont val="Calibri"/>
        <family val="2"/>
        <scheme val="minor"/>
      </rPr>
      <t>Klebsiella pneumoniae</t>
    </r>
    <r>
      <rPr>
        <sz val="10"/>
        <rFont val="Calibri"/>
        <family val="2"/>
        <scheme val="minor"/>
      </rPr>
      <t xml:space="preserve"> carbapénémase; CPE avec des carbapénémases de la famille du gène KPC</t>
    </r>
  </si>
  <si>
    <t>Vanco R et Linezolid-R</t>
  </si>
  <si>
    <r>
      <t>Enterococcus faecium ou</t>
    </r>
    <r>
      <rPr>
        <sz val="10"/>
        <color theme="1"/>
        <rFont val="Calibri"/>
        <family val="2"/>
        <scheme val="minor"/>
      </rPr>
      <t xml:space="preserve"> </t>
    </r>
    <r>
      <rPr>
        <i/>
        <sz val="10"/>
        <color theme="1"/>
        <rFont val="Calibri"/>
        <family val="2"/>
        <scheme val="minor"/>
      </rPr>
      <t>Enterococcus faecalis</t>
    </r>
    <r>
      <rPr>
        <sz val="10"/>
        <color theme="1"/>
        <rFont val="Calibri"/>
        <family val="2"/>
        <scheme val="minor"/>
      </rPr>
      <t xml:space="preserve"> résistant à la vancomycine et au linézolide</t>
    </r>
  </si>
  <si>
    <r>
      <t>Les entérocoques contenant le gène</t>
    </r>
    <r>
      <rPr>
        <i/>
        <sz val="10"/>
        <rFont val="Calibri"/>
        <family val="2"/>
        <scheme val="minor"/>
      </rPr>
      <t xml:space="preserve"> vanA</t>
    </r>
    <r>
      <rPr>
        <sz val="10"/>
        <rFont val="Calibri"/>
        <family val="2"/>
        <scheme val="minor"/>
      </rPr>
      <t xml:space="preserve"> sont hautement résistants à la vancomycine et à la teicoplanine</t>
    </r>
  </si>
  <si>
    <r>
      <t xml:space="preserve">Les entérocoques contenant le gène </t>
    </r>
    <r>
      <rPr>
        <i/>
        <sz val="10"/>
        <rFont val="Calibri"/>
        <family val="2"/>
        <scheme val="minor"/>
      </rPr>
      <t>vanB</t>
    </r>
    <r>
      <rPr>
        <sz val="10"/>
        <rFont val="Calibri"/>
        <family val="2"/>
        <scheme val="minor"/>
      </rPr>
      <t xml:space="preserve"> présentent une résistance élevée à la vancomycine et une sensibilité à la teicoplanine</t>
    </r>
  </si>
  <si>
    <r>
      <t xml:space="preserve">Nombre total d'Enterobacterales CPE+ (autres que </t>
    </r>
    <r>
      <rPr>
        <i/>
        <sz val="11"/>
        <color theme="1"/>
        <rFont val="Calibri"/>
        <family val="2"/>
        <scheme val="minor"/>
      </rPr>
      <t xml:space="preserve">E. coli </t>
    </r>
    <r>
      <rPr>
        <sz val="11"/>
        <color theme="1"/>
        <rFont val="Calibri"/>
        <family val="2"/>
        <scheme val="minor"/>
      </rPr>
      <t>et</t>
    </r>
    <r>
      <rPr>
        <i/>
        <sz val="11"/>
        <color theme="1"/>
        <rFont val="Calibri"/>
        <family val="2"/>
        <scheme val="minor"/>
      </rPr>
      <t xml:space="preserve"> K.pneumoniae</t>
    </r>
    <r>
      <rPr>
        <sz val="11"/>
        <color theme="1"/>
        <rFont val="Calibri"/>
        <family val="2"/>
        <scheme val="minor"/>
      </rPr>
      <t>); Type OXA-48</t>
    </r>
  </si>
  <si>
    <r>
      <t xml:space="preserve">Nombre total d'Enterobacterales CPE+ (autres que </t>
    </r>
    <r>
      <rPr>
        <i/>
        <sz val="11"/>
        <color theme="1"/>
        <rFont val="Calibri"/>
        <family val="2"/>
        <scheme val="minor"/>
      </rPr>
      <t xml:space="preserve">E. coli </t>
    </r>
    <r>
      <rPr>
        <sz val="11"/>
        <color theme="1"/>
        <rFont val="Calibri"/>
        <family val="2"/>
        <scheme val="minor"/>
      </rPr>
      <t>et</t>
    </r>
    <r>
      <rPr>
        <i/>
        <sz val="11"/>
        <color theme="1"/>
        <rFont val="Calibri"/>
        <family val="2"/>
        <scheme val="minor"/>
      </rPr>
      <t xml:space="preserve"> K.pneumoniae</t>
    </r>
    <r>
      <rPr>
        <sz val="11"/>
        <color theme="1"/>
        <rFont val="Calibri"/>
        <family val="2"/>
        <scheme val="minor"/>
      </rPr>
      <t>); Type NDM</t>
    </r>
  </si>
  <si>
    <r>
      <t xml:space="preserve">Nombre total d'Enterobacterales CPE+ (autres que </t>
    </r>
    <r>
      <rPr>
        <i/>
        <sz val="11"/>
        <color theme="1"/>
        <rFont val="Calibri"/>
        <family val="2"/>
        <scheme val="minor"/>
      </rPr>
      <t xml:space="preserve">E. coli </t>
    </r>
    <r>
      <rPr>
        <sz val="11"/>
        <color theme="1"/>
        <rFont val="Calibri"/>
        <family val="2"/>
        <scheme val="minor"/>
      </rPr>
      <t>et</t>
    </r>
    <r>
      <rPr>
        <i/>
        <sz val="11"/>
        <color theme="1"/>
        <rFont val="Calibri"/>
        <family val="2"/>
        <scheme val="minor"/>
      </rPr>
      <t xml:space="preserve"> K.pneumoniae</t>
    </r>
    <r>
      <rPr>
        <sz val="11"/>
        <color theme="1"/>
        <rFont val="Calibri"/>
        <family val="2"/>
        <scheme val="minor"/>
      </rPr>
      <t>); Type VIM</t>
    </r>
  </si>
  <si>
    <r>
      <t xml:space="preserve">Nombre total d'Enterobacterales CPE+ (autres que </t>
    </r>
    <r>
      <rPr>
        <i/>
        <sz val="11"/>
        <color theme="1"/>
        <rFont val="Calibri"/>
        <family val="2"/>
        <scheme val="minor"/>
      </rPr>
      <t xml:space="preserve">E. coli </t>
    </r>
    <r>
      <rPr>
        <sz val="11"/>
        <color theme="1"/>
        <rFont val="Calibri"/>
        <family val="2"/>
        <scheme val="minor"/>
      </rPr>
      <t>et</t>
    </r>
    <r>
      <rPr>
        <i/>
        <sz val="11"/>
        <color theme="1"/>
        <rFont val="Calibri"/>
        <family val="2"/>
        <scheme val="minor"/>
      </rPr>
      <t xml:space="preserve"> K.pneumoniae</t>
    </r>
    <r>
      <rPr>
        <sz val="11"/>
        <color theme="1"/>
        <rFont val="Calibri"/>
        <family val="2"/>
        <scheme val="minor"/>
      </rPr>
      <t>); Type KPC</t>
    </r>
  </si>
  <si>
    <r>
      <t>Nombre total d'</t>
    </r>
    <r>
      <rPr>
        <i/>
        <sz val="11"/>
        <color theme="1"/>
        <rFont val="Calibri"/>
        <family val="2"/>
        <scheme val="minor"/>
      </rPr>
      <t>E. faecium</t>
    </r>
    <r>
      <rPr>
        <sz val="11"/>
        <color theme="1"/>
        <rFont val="Calibri"/>
        <family val="2"/>
        <scheme val="minor"/>
      </rPr>
      <t xml:space="preserve"> vanco-R et linezolid-R</t>
    </r>
  </si>
  <si>
    <t>Proportion vanco R et linezolid-R (%)</t>
  </si>
  <si>
    <r>
      <t>Nombre total d'</t>
    </r>
    <r>
      <rPr>
        <i/>
        <sz val="11"/>
        <color theme="1"/>
        <rFont val="Calibri"/>
        <family val="2"/>
        <scheme val="minor"/>
      </rPr>
      <t>E. faecalis</t>
    </r>
    <r>
      <rPr>
        <sz val="11"/>
        <color theme="1"/>
        <rFont val="Calibri"/>
        <family val="2"/>
        <scheme val="minor"/>
      </rPr>
      <t xml:space="preserve"> vanco-R et linezolid-R</t>
    </r>
  </si>
  <si>
    <t>Proportion vanco-R et linezolid-R (%)</t>
  </si>
  <si>
    <t>Au cours de l'année de surveillance, votre hôpital a-t-il dû prendre en charge une épidémie d'entérocoques vanco-R?</t>
  </si>
  <si>
    <t>Attention:</t>
  </si>
  <si>
    <r>
      <t>Nombre total d'</t>
    </r>
    <r>
      <rPr>
        <i/>
        <sz val="10"/>
        <color theme="1"/>
        <rFont val="Calibri"/>
        <family val="2"/>
        <scheme val="minor"/>
      </rPr>
      <t xml:space="preserve">E. coli </t>
    </r>
    <r>
      <rPr>
        <sz val="10"/>
        <color theme="1"/>
        <rFont val="Calibri"/>
        <family val="2"/>
        <scheme val="minor"/>
      </rPr>
      <t>CPE+</t>
    </r>
  </si>
  <si>
    <r>
      <t>Nombre total d'</t>
    </r>
    <r>
      <rPr>
        <i/>
        <sz val="10"/>
        <color theme="1"/>
        <rFont val="Calibri"/>
        <family val="2"/>
        <scheme val="minor"/>
      </rPr>
      <t xml:space="preserve">E. coli </t>
    </r>
    <r>
      <rPr>
        <sz val="10"/>
        <color theme="1"/>
        <rFont val="Calibri"/>
        <family val="2"/>
        <scheme val="minor"/>
      </rPr>
      <t>CPE+; Type OXA-48</t>
    </r>
  </si>
  <si>
    <r>
      <t xml:space="preserve">Nombre total de </t>
    </r>
    <r>
      <rPr>
        <i/>
        <sz val="10"/>
        <color theme="1"/>
        <rFont val="Calibri"/>
        <family val="2"/>
        <scheme val="minor"/>
      </rPr>
      <t xml:space="preserve">K. pneumoniae </t>
    </r>
    <r>
      <rPr>
        <sz val="10"/>
        <color theme="1"/>
        <rFont val="Calibri"/>
        <family val="2"/>
        <scheme val="minor"/>
      </rPr>
      <t>CPE+</t>
    </r>
  </si>
  <si>
    <r>
      <t xml:space="preserve">Nombre total de </t>
    </r>
    <r>
      <rPr>
        <i/>
        <sz val="10"/>
        <color theme="1"/>
        <rFont val="Calibri"/>
        <family val="2"/>
        <scheme val="minor"/>
      </rPr>
      <t>K. pneumoniae</t>
    </r>
    <r>
      <rPr>
        <sz val="10"/>
        <color theme="1"/>
        <rFont val="Calibri"/>
        <family val="2"/>
        <scheme val="minor"/>
      </rPr>
      <t xml:space="preserve"> CPE+; Type OXA-48</t>
    </r>
  </si>
  <si>
    <r>
      <t xml:space="preserve">Nombre total de </t>
    </r>
    <r>
      <rPr>
        <i/>
        <sz val="10"/>
        <color theme="1"/>
        <rFont val="Calibri"/>
        <family val="2"/>
        <scheme val="minor"/>
      </rPr>
      <t>K. pneumoniae</t>
    </r>
    <r>
      <rPr>
        <sz val="10"/>
        <color theme="1"/>
        <rFont val="Calibri"/>
        <family val="2"/>
        <scheme val="minor"/>
      </rPr>
      <t xml:space="preserve"> CPE+; Type NDM</t>
    </r>
  </si>
  <si>
    <r>
      <t>Nombre total d'Enterobacterales</t>
    </r>
    <r>
      <rPr>
        <i/>
        <sz val="10"/>
        <color theme="1"/>
        <rFont val="Calibri"/>
        <family val="2"/>
        <scheme val="minor"/>
      </rPr>
      <t xml:space="preserve"> </t>
    </r>
    <r>
      <rPr>
        <sz val="10"/>
        <color theme="1"/>
        <rFont val="Calibri"/>
        <family val="2"/>
        <scheme val="minor"/>
      </rPr>
      <t xml:space="preserve">CPE+ (autres que </t>
    </r>
    <r>
      <rPr>
        <i/>
        <sz val="10"/>
        <color theme="1"/>
        <rFont val="Calibri"/>
        <family val="2"/>
        <scheme val="minor"/>
      </rPr>
      <t xml:space="preserve">E. coli </t>
    </r>
    <r>
      <rPr>
        <sz val="10"/>
        <color theme="1"/>
        <rFont val="Calibri"/>
        <family val="2"/>
        <scheme val="minor"/>
      </rPr>
      <t xml:space="preserve">et </t>
    </r>
    <r>
      <rPr>
        <i/>
        <sz val="10"/>
        <color theme="1"/>
        <rFont val="Calibri"/>
        <family val="2"/>
        <scheme val="minor"/>
      </rPr>
      <t>K. pneumoniae</t>
    </r>
    <r>
      <rPr>
        <sz val="10"/>
        <color theme="1"/>
        <rFont val="Calibri"/>
        <family val="2"/>
        <scheme val="minor"/>
      </rPr>
      <t>)</t>
    </r>
  </si>
  <si>
    <r>
      <t xml:space="preserve">Nombre total d'Enterobacterales CPE+ (autres que </t>
    </r>
    <r>
      <rPr>
        <i/>
        <sz val="10"/>
        <color theme="1"/>
        <rFont val="Calibri"/>
        <family val="2"/>
        <scheme val="minor"/>
      </rPr>
      <t xml:space="preserve">E. coli </t>
    </r>
    <r>
      <rPr>
        <sz val="10"/>
        <color theme="1"/>
        <rFont val="Calibri"/>
        <family val="2"/>
        <scheme val="minor"/>
      </rPr>
      <t>et</t>
    </r>
    <r>
      <rPr>
        <i/>
        <sz val="10"/>
        <color theme="1"/>
        <rFont val="Calibri"/>
        <family val="2"/>
        <scheme val="minor"/>
      </rPr>
      <t xml:space="preserve"> K.pneumoniae</t>
    </r>
    <r>
      <rPr>
        <sz val="10"/>
        <color theme="1"/>
        <rFont val="Calibri"/>
        <family val="2"/>
        <scheme val="minor"/>
      </rPr>
      <t>); Type OXA-48</t>
    </r>
  </si>
  <si>
    <r>
      <t xml:space="preserve">Nombre total d'Enterobacterales CPE+ (autres que </t>
    </r>
    <r>
      <rPr>
        <i/>
        <sz val="10"/>
        <color theme="1"/>
        <rFont val="Calibri"/>
        <family val="2"/>
        <scheme val="minor"/>
      </rPr>
      <t xml:space="preserve">E. coli </t>
    </r>
    <r>
      <rPr>
        <sz val="10"/>
        <color theme="1"/>
        <rFont val="Calibri"/>
        <family val="2"/>
        <scheme val="minor"/>
      </rPr>
      <t>et</t>
    </r>
    <r>
      <rPr>
        <i/>
        <sz val="10"/>
        <color theme="1"/>
        <rFont val="Calibri"/>
        <family val="2"/>
        <scheme val="minor"/>
      </rPr>
      <t xml:space="preserve"> K.pneumoniae</t>
    </r>
    <r>
      <rPr>
        <sz val="10"/>
        <color theme="1"/>
        <rFont val="Calibri"/>
        <family val="2"/>
        <scheme val="minor"/>
      </rPr>
      <t>); Type NDM</t>
    </r>
  </si>
  <si>
    <r>
      <t xml:space="preserve">Exemple fictif 1.  Échantillon clinique du jour 5 = </t>
    </r>
    <r>
      <rPr>
        <i/>
        <sz val="10"/>
        <color theme="1"/>
        <rFont val="Calibri"/>
        <family val="2"/>
      </rPr>
      <t>K. pneumoniae</t>
    </r>
    <r>
      <rPr>
        <sz val="10"/>
        <color theme="1"/>
        <rFont val="Calibri"/>
        <family val="2"/>
      </rPr>
      <t xml:space="preserve"> CPE+ OXA-48 &amp; </t>
    </r>
    <r>
      <rPr>
        <i/>
        <sz val="10"/>
        <color theme="1"/>
        <rFont val="Calibri"/>
        <family val="2"/>
      </rPr>
      <t>E. coli</t>
    </r>
    <r>
      <rPr>
        <sz val="10"/>
        <color theme="1"/>
        <rFont val="Calibri"/>
        <family val="2"/>
      </rPr>
      <t xml:space="preserve"> CPE+ OXA-48  et échantillon clinique du jour 18 = </t>
    </r>
    <r>
      <rPr>
        <i/>
        <sz val="10"/>
        <color theme="1"/>
        <rFont val="Calibri"/>
        <family val="2"/>
      </rPr>
      <t>K. pneumoniae</t>
    </r>
    <r>
      <rPr>
        <sz val="10"/>
        <color theme="1"/>
        <rFont val="Calibri"/>
        <family val="2"/>
      </rPr>
      <t xml:space="preserve"> CPE+ NDM</t>
    </r>
  </si>
  <si>
    <r>
      <t xml:space="preserve">Exemple fictif 2. Échantillon de dépistage du jour 5 = </t>
    </r>
    <r>
      <rPr>
        <i/>
        <sz val="10"/>
        <color theme="1"/>
        <rFont val="Calibri"/>
        <family val="2"/>
      </rPr>
      <t>Enterobacter cloacae complex</t>
    </r>
    <r>
      <rPr>
        <sz val="10"/>
        <color theme="1"/>
        <rFont val="Calibri"/>
        <family val="2"/>
      </rPr>
      <t xml:space="preserve"> CPE+ NDM et échantillon de dépistage du jour 18 = </t>
    </r>
    <r>
      <rPr>
        <i/>
        <sz val="10"/>
        <color theme="1"/>
        <rFont val="Calibri"/>
        <family val="2"/>
      </rPr>
      <t>Citrobacter freundii</t>
    </r>
    <r>
      <rPr>
        <sz val="10"/>
        <color theme="1"/>
        <rFont val="Calibri"/>
        <family val="2"/>
      </rPr>
      <t xml:space="preserve"> CPE+ OXA-48</t>
    </r>
  </si>
  <si>
    <t>La notification des types de CPE+ devrait se faire au niveau de la famille de gènes (non au niveau des Enterobacterales) et ne devrait pas tenir compte du type de collecte des données (par exemple, type D).</t>
  </si>
  <si>
    <r>
      <rPr>
        <b/>
        <i/>
        <sz val="10"/>
        <color rgb="FF006600"/>
        <rFont val="Calibri"/>
        <family val="2"/>
        <scheme val="minor"/>
      </rPr>
      <t>VanA</t>
    </r>
    <r>
      <rPr>
        <b/>
        <sz val="10"/>
        <color rgb="FF006600"/>
        <rFont val="Calibri"/>
        <family val="2"/>
        <scheme val="minor"/>
      </rPr>
      <t xml:space="preserve"> gène</t>
    </r>
  </si>
  <si>
    <r>
      <rPr>
        <b/>
        <i/>
        <sz val="10"/>
        <color rgb="FF006600"/>
        <rFont val="Calibri"/>
        <family val="2"/>
        <scheme val="minor"/>
      </rPr>
      <t>VanB</t>
    </r>
    <r>
      <rPr>
        <b/>
        <sz val="10"/>
        <color rgb="FF006600"/>
        <rFont val="Calibri"/>
        <family val="2"/>
        <scheme val="minor"/>
      </rPr>
      <t xml:space="preserve"> gène</t>
    </r>
  </si>
  <si>
    <t>obs6adm_g</t>
  </si>
  <si>
    <t>obs6adm_h</t>
  </si>
  <si>
    <t>obs6stay_e</t>
  </si>
  <si>
    <t>ec_meroRscr</t>
  </si>
  <si>
    <t>ec_CPEclin</t>
  </si>
  <si>
    <t>ec_CPEclin_oxa</t>
  </si>
  <si>
    <t>ec_CPEclin_ndm</t>
  </si>
  <si>
    <t>ec_CPEclin_vim</t>
  </si>
  <si>
    <t>ec_CPEclin_kpc</t>
  </si>
  <si>
    <t>ec_CPEclin_other</t>
  </si>
  <si>
    <t>ec_CPEscr</t>
  </si>
  <si>
    <t>ec_CPEscr_oxa</t>
  </si>
  <si>
    <t>ec_CPEscr_ndm</t>
  </si>
  <si>
    <t>ec_CPEscr_vim</t>
  </si>
  <si>
    <t>ec_CPEscr_kpc</t>
  </si>
  <si>
    <t>ec_CPEscr_other</t>
  </si>
  <si>
    <t>kp_34GCRscr</t>
  </si>
  <si>
    <t>kp_meroRscr</t>
  </si>
  <si>
    <t>kp_CPEclin</t>
  </si>
  <si>
    <t>kp_CPEclin_oxa</t>
  </si>
  <si>
    <t>kp_CPEclin_ndm</t>
  </si>
  <si>
    <t>kp_CPEclin_vim</t>
  </si>
  <si>
    <t>kp_CPEclin_kpc</t>
  </si>
  <si>
    <t>kp_CPEclin_other</t>
  </si>
  <si>
    <t>kp_CPEscr</t>
  </si>
  <si>
    <t>kp_CPEscr_oxa</t>
  </si>
  <si>
    <t>kp_CPEscr_ndm</t>
  </si>
  <si>
    <t>kp_CPEscr_vim</t>
  </si>
  <si>
    <t>kp_CPEscr_kpc</t>
  </si>
  <si>
    <t>kp_CPEscr_other</t>
  </si>
  <si>
    <t>eales_CPEclin</t>
  </si>
  <si>
    <t>eales_CPEclin_oxa</t>
  </si>
  <si>
    <t>eales_CPEclin_ndm</t>
  </si>
  <si>
    <t>eales_CPEclin_vim</t>
  </si>
  <si>
    <t>eales_CPEclin_kpc</t>
  </si>
  <si>
    <t>eales_CPEclin_other</t>
  </si>
  <si>
    <t>eales_CPEscr</t>
  </si>
  <si>
    <t>eales_CPEscr_oxa</t>
  </si>
  <si>
    <t>eales_CPEscr_ndm</t>
  </si>
  <si>
    <t>eales_CPEscr_vim</t>
  </si>
  <si>
    <t>eales_CPEscr_kpc</t>
  </si>
  <si>
    <t>eales_CPEscr_other</t>
  </si>
  <si>
    <t>vrefium_kl_vanA</t>
  </si>
  <si>
    <t>vrefium_kl_vanB</t>
  </si>
  <si>
    <t>vrefium_scr_vanA</t>
  </si>
  <si>
    <t>vrefium_scr_vanB</t>
  </si>
  <si>
    <t>valifium_kl</t>
  </si>
  <si>
    <t>valifium_scr</t>
  </si>
  <si>
    <t>vrefalis_kl_vanA</t>
  </si>
  <si>
    <t>vrefalis_kl_vanB</t>
  </si>
  <si>
    <t>vrefalis_scr_vanA</t>
  </si>
  <si>
    <t>vrefalis_scr_vanB</t>
  </si>
  <si>
    <t>valifalis_kl</t>
  </si>
  <si>
    <t>valifalis_scr</t>
  </si>
  <si>
    <t>esbl_admis</t>
  </si>
  <si>
    <t>esbl_carrier</t>
  </si>
  <si>
    <t>esbl_prev</t>
  </si>
  <si>
    <t>esbl_outbreak</t>
  </si>
  <si>
    <t>esbl_ward_stay</t>
  </si>
  <si>
    <t>esbl_ward_adm</t>
  </si>
  <si>
    <t>esbl_room</t>
  </si>
  <si>
    <t>esbl_scr</t>
  </si>
  <si>
    <t>cpe_admis</t>
  </si>
  <si>
    <t>cpe_ward_adm</t>
  </si>
  <si>
    <t>cpe_carrier</t>
  </si>
  <si>
    <t>cpe_prev</t>
  </si>
  <si>
    <t>cpe_outbreak</t>
  </si>
  <si>
    <t>cpe_ward_stay</t>
  </si>
  <si>
    <t>cpe_room</t>
  </si>
  <si>
    <t>cpe_scr</t>
  </si>
  <si>
    <t>vre_ward_adm</t>
  </si>
  <si>
    <t>vre_carrier</t>
  </si>
  <si>
    <t>vre_prev</t>
  </si>
  <si>
    <t>vre_outbreak</t>
  </si>
  <si>
    <t>vre_ward_stay</t>
  </si>
  <si>
    <t>vre_room</t>
  </si>
  <si>
    <r>
      <t>Nombre total d'</t>
    </r>
    <r>
      <rPr>
        <i/>
        <sz val="11"/>
        <color theme="1"/>
        <rFont val="Calibri"/>
        <family val="2"/>
        <scheme val="minor"/>
      </rPr>
      <t xml:space="preserve">E. coli </t>
    </r>
    <r>
      <rPr>
        <sz val="11"/>
        <color theme="1"/>
        <rFont val="Calibri"/>
        <family val="2"/>
        <scheme val="minor"/>
      </rPr>
      <t>CPE+; Autre type</t>
    </r>
  </si>
  <si>
    <r>
      <t xml:space="preserve">Nombre total de </t>
    </r>
    <r>
      <rPr>
        <i/>
        <sz val="11"/>
        <color theme="1"/>
        <rFont val="Calibri"/>
        <family val="2"/>
        <scheme val="minor"/>
      </rPr>
      <t>K. pneumoniae</t>
    </r>
    <r>
      <rPr>
        <sz val="11"/>
        <color theme="1"/>
        <rFont val="Calibri"/>
        <family val="2"/>
        <scheme val="minor"/>
      </rPr>
      <t xml:space="preserve"> CPE+; Autre type</t>
    </r>
  </si>
  <si>
    <r>
      <t xml:space="preserve">Nombre total d'Enterobacterales CPE+ (autres que </t>
    </r>
    <r>
      <rPr>
        <i/>
        <sz val="11"/>
        <color theme="1"/>
        <rFont val="Calibri"/>
        <family val="2"/>
        <scheme val="minor"/>
      </rPr>
      <t xml:space="preserve">E. coli </t>
    </r>
    <r>
      <rPr>
        <sz val="11"/>
        <color theme="1"/>
        <rFont val="Calibri"/>
        <family val="2"/>
        <scheme val="minor"/>
      </rPr>
      <t>et</t>
    </r>
    <r>
      <rPr>
        <i/>
        <sz val="11"/>
        <color theme="1"/>
        <rFont val="Calibri"/>
        <family val="2"/>
        <scheme val="minor"/>
      </rPr>
      <t xml:space="preserve"> K.pneumoniae</t>
    </r>
    <r>
      <rPr>
        <sz val="11"/>
        <color theme="1"/>
        <rFont val="Calibri"/>
        <family val="2"/>
        <scheme val="minor"/>
      </rPr>
      <t>); Autre type</t>
    </r>
  </si>
  <si>
    <r>
      <t>Nombre total d'</t>
    </r>
    <r>
      <rPr>
        <i/>
        <sz val="11"/>
        <color theme="1"/>
        <rFont val="Calibri"/>
        <family val="2"/>
        <scheme val="minor"/>
      </rPr>
      <t>E. faecium</t>
    </r>
    <r>
      <rPr>
        <sz val="11"/>
        <color theme="1"/>
        <rFont val="Calibri"/>
        <family val="2"/>
        <scheme val="minor"/>
      </rPr>
      <t xml:space="preserve"> vanco-R - Gènes </t>
    </r>
    <r>
      <rPr>
        <i/>
        <sz val="11"/>
        <color theme="1"/>
        <rFont val="Calibri"/>
        <family val="2"/>
        <scheme val="minor"/>
      </rPr>
      <t>vanA</t>
    </r>
    <r>
      <rPr>
        <sz val="11"/>
        <color theme="1"/>
        <rFont val="Calibri"/>
        <family val="2"/>
        <scheme val="minor"/>
      </rPr>
      <t xml:space="preserve"> </t>
    </r>
    <r>
      <rPr>
        <i/>
        <sz val="11"/>
        <color rgb="FFFF0000"/>
        <rFont val="Calibri"/>
        <family val="2"/>
        <scheme val="minor"/>
      </rPr>
      <t>(DONNÉE OPTIONELLE)</t>
    </r>
  </si>
  <si>
    <r>
      <t>Nombre total d'</t>
    </r>
    <r>
      <rPr>
        <i/>
        <sz val="11"/>
        <color theme="1"/>
        <rFont val="Calibri"/>
        <family val="2"/>
        <scheme val="minor"/>
      </rPr>
      <t>E. faecium</t>
    </r>
    <r>
      <rPr>
        <sz val="11"/>
        <color theme="1"/>
        <rFont val="Calibri"/>
        <family val="2"/>
        <scheme val="minor"/>
      </rPr>
      <t xml:space="preserve"> vanco-R - Gènes </t>
    </r>
    <r>
      <rPr>
        <i/>
        <sz val="11"/>
        <color theme="1"/>
        <rFont val="Calibri"/>
        <family val="2"/>
        <scheme val="minor"/>
      </rPr>
      <t>vanB</t>
    </r>
    <r>
      <rPr>
        <sz val="11"/>
        <color theme="1"/>
        <rFont val="Calibri"/>
        <family val="2"/>
        <scheme val="minor"/>
      </rPr>
      <t xml:space="preserve"> </t>
    </r>
    <r>
      <rPr>
        <i/>
        <sz val="11"/>
        <color rgb="FFFF0000"/>
        <rFont val="Calibri"/>
        <family val="2"/>
        <scheme val="minor"/>
      </rPr>
      <t>(DONNÉE OPTIONELLE)</t>
    </r>
  </si>
  <si>
    <r>
      <t>Nombre total d'</t>
    </r>
    <r>
      <rPr>
        <i/>
        <sz val="11"/>
        <color theme="1"/>
        <rFont val="Calibri"/>
        <family val="2"/>
        <scheme val="minor"/>
      </rPr>
      <t>E. faecalis</t>
    </r>
    <r>
      <rPr>
        <sz val="11"/>
        <color theme="1"/>
        <rFont val="Calibri"/>
        <family val="2"/>
        <scheme val="minor"/>
      </rPr>
      <t xml:space="preserve"> vanco-R - Gènes </t>
    </r>
    <r>
      <rPr>
        <i/>
        <sz val="11"/>
        <color theme="1"/>
        <rFont val="Calibri"/>
        <family val="2"/>
        <scheme val="minor"/>
      </rPr>
      <t>VanA</t>
    </r>
    <r>
      <rPr>
        <sz val="11"/>
        <color theme="1"/>
        <rFont val="Calibri"/>
        <family val="2"/>
        <scheme val="minor"/>
      </rPr>
      <t xml:space="preserve"> </t>
    </r>
    <r>
      <rPr>
        <i/>
        <sz val="11"/>
        <color rgb="FFFF0000"/>
        <rFont val="Calibri"/>
        <family val="2"/>
        <scheme val="minor"/>
      </rPr>
      <t>(DONNÉE OPTIONELLE)</t>
    </r>
  </si>
  <si>
    <r>
      <t>Nombre total d'</t>
    </r>
    <r>
      <rPr>
        <i/>
        <sz val="11"/>
        <color theme="1"/>
        <rFont val="Calibri"/>
        <family val="2"/>
        <scheme val="minor"/>
      </rPr>
      <t>E. faecalis</t>
    </r>
    <r>
      <rPr>
        <sz val="11"/>
        <color theme="1"/>
        <rFont val="Calibri"/>
        <family val="2"/>
        <scheme val="minor"/>
      </rPr>
      <t xml:space="preserve"> vanco-R - Gènes </t>
    </r>
    <r>
      <rPr>
        <i/>
        <sz val="11"/>
        <color theme="1"/>
        <rFont val="Calibri"/>
        <family val="2"/>
        <scheme val="minor"/>
      </rPr>
      <t>VanB</t>
    </r>
    <r>
      <rPr>
        <sz val="11"/>
        <color theme="1"/>
        <rFont val="Calibri"/>
        <family val="2"/>
        <scheme val="minor"/>
      </rPr>
      <t xml:space="preserve"> </t>
    </r>
    <r>
      <rPr>
        <i/>
        <sz val="11"/>
        <color rgb="FFFF0000"/>
        <rFont val="Calibri"/>
        <family val="2"/>
        <scheme val="minor"/>
      </rPr>
      <t>(DONNÉE OPTIONELLE)</t>
    </r>
  </si>
  <si>
    <t xml:space="preserve">niveau à la mupirocine </t>
  </si>
  <si>
    <r>
      <t xml:space="preserve">    </t>
    </r>
    <r>
      <rPr>
        <sz val="9"/>
        <color theme="1"/>
        <rFont val="Calibri"/>
        <family val="2"/>
        <scheme val="minor"/>
      </rPr>
      <t>CMI &gt;256 mg/L (test de diffusion sur disque de 200 µg mupirocine R &lt;18mm)</t>
    </r>
  </si>
  <si>
    <t>MRSA résistants à haut</t>
  </si>
  <si>
    <r>
      <t>Nombre total de</t>
    </r>
    <r>
      <rPr>
        <i/>
        <sz val="11"/>
        <color theme="1"/>
        <rFont val="Calibri"/>
        <family val="2"/>
        <scheme val="minor"/>
      </rPr>
      <t xml:space="preserve"> </t>
    </r>
    <r>
      <rPr>
        <sz val="11"/>
        <color theme="1"/>
        <rFont val="Calibri"/>
        <family val="2"/>
        <scheme val="minor"/>
      </rPr>
      <t xml:space="preserve">MRSA résistants à haut niveau à la mupirocine </t>
    </r>
  </si>
  <si>
    <r>
      <t xml:space="preserve">Nombre total de </t>
    </r>
    <r>
      <rPr>
        <i/>
        <sz val="11"/>
        <color theme="1"/>
        <rFont val="Calibri"/>
        <family val="2"/>
        <scheme val="minor"/>
      </rPr>
      <t xml:space="preserve">Staphylococcus aureus résistants à la méticilline </t>
    </r>
    <r>
      <rPr>
        <sz val="11"/>
        <color theme="1"/>
        <rFont val="Calibri"/>
        <family val="2"/>
        <scheme val="minor"/>
      </rPr>
      <t>(MRSA)</t>
    </r>
  </si>
  <si>
    <t>B - Incidence de MRSA associés à l'hôpital (premier échantillon positif pour MRSA &gt; 48h après admission)</t>
  </si>
  <si>
    <t xml:space="preserve">Indiquez clairement la signification des chiffres déclarés (type de collecte de données numérateurs et dénominateurs) pour les différents volets de la surveillance: type A, B, C, D ou E. </t>
  </si>
  <si>
    <r>
      <t xml:space="preserve">Une souche de </t>
    </r>
    <r>
      <rPr>
        <i/>
        <sz val="10"/>
        <color theme="1"/>
        <rFont val="Calibri"/>
        <family val="2"/>
        <scheme val="minor"/>
      </rPr>
      <t>Staphylococcus aureus</t>
    </r>
    <r>
      <rPr>
        <sz val="10"/>
        <color theme="1"/>
        <rFont val="Calibri"/>
        <family val="2"/>
        <scheme val="minor"/>
      </rPr>
      <t xml:space="preserve"> résistante à la meticilline ou à l’oxacilline (déterminée par la résistance à la céfoxitine selon la norme EUCAST).</t>
    </r>
  </si>
  <si>
    <t>CMI &gt;256 mg/L (test de diffusion sur disque de 200 µg mupirocine R &lt;18mm) [R selon la norme EUCAST à partir de 2019]</t>
  </si>
  <si>
    <r>
      <t xml:space="preserve">C - Incidence de patients porteurs de MRSA à l'admission (premier échantillon positif pour MRSA </t>
    </r>
    <r>
      <rPr>
        <b/>
        <sz val="11"/>
        <rFont val="Calibri"/>
        <family val="2"/>
      </rPr>
      <t>≤</t>
    </r>
    <r>
      <rPr>
        <b/>
        <sz val="11"/>
        <rFont val="Calibri"/>
        <family val="2"/>
        <scheme val="minor"/>
      </rPr>
      <t xml:space="preserve"> 48h après admission)  </t>
    </r>
    <r>
      <rPr>
        <b/>
        <i/>
        <sz val="11"/>
        <color rgb="FFFF0000"/>
        <rFont val="Calibri"/>
        <family val="2"/>
        <scheme val="minor"/>
      </rPr>
      <t>- Partie optionnelle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</si>
</sst>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4"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name val="Calibri"/>
      <family val="2"/>
      <scheme val="minor"/>
    </font>
    <font>
      <i/>
      <sz val="11"/>
      <color theme="1"/>
      <name val="Calibri"/>
      <family val="2"/>
      <scheme val="minor"/>
    </font>
    <font>
      <b/>
      <sz val="11"/>
      <name val="Calibri"/>
      <family val="2"/>
      <scheme val="minor"/>
    </font>
    <font>
      <b/>
      <i/>
      <sz val="11"/>
      <color theme="1"/>
      <name val="Calibri"/>
      <family val="2"/>
      <scheme val="minor"/>
    </font>
    <font>
      <sz val="10"/>
      <color theme="1"/>
      <name val="Calibri"/>
      <family val="2"/>
      <scheme val="minor"/>
    </font>
    <font>
      <b/>
      <sz val="10"/>
      <color theme="1"/>
      <name val="Calibri"/>
      <family val="2"/>
      <scheme val="minor"/>
    </font>
    <font>
      <i/>
      <sz val="11"/>
      <color rgb="FF008000"/>
      <name val="Calibri"/>
      <family val="2"/>
      <scheme val="minor"/>
    </font>
    <font>
      <b/>
      <i/>
      <sz val="11"/>
      <name val="Calibri"/>
      <family val="2"/>
      <scheme val="minor"/>
    </font>
    <font>
      <b/>
      <i/>
      <sz val="11"/>
      <color theme="0"/>
      <name val="Calibri"/>
      <family val="2"/>
      <scheme val="minor"/>
    </font>
    <font>
      <b/>
      <sz val="9"/>
      <color theme="1"/>
      <name val="Calibri"/>
      <family val="2"/>
      <scheme val="minor"/>
    </font>
    <font>
      <sz val="8"/>
      <color theme="1"/>
      <name val="Calibri"/>
      <family val="2"/>
      <scheme val="minor"/>
    </font>
    <font>
      <b/>
      <sz val="14"/>
      <color theme="1"/>
      <name val="Calibri"/>
      <family val="2"/>
      <scheme val="minor"/>
    </font>
    <font>
      <u/>
      <sz val="11"/>
      <color theme="10"/>
      <name val="Calibri"/>
      <family val="2"/>
      <scheme val="minor"/>
    </font>
    <font>
      <sz val="11"/>
      <color rgb="FFC00000"/>
      <name val="Calibri"/>
      <family val="2"/>
    </font>
    <font>
      <sz val="11"/>
      <color rgb="FFC00000"/>
      <name val="Calibri"/>
      <family val="2"/>
      <scheme val="minor"/>
    </font>
    <font>
      <sz val="10"/>
      <color theme="1"/>
      <name val="Calibri"/>
      <family val="2"/>
    </font>
    <font>
      <b/>
      <sz val="10"/>
      <color rgb="FFC00000"/>
      <name val="Calibri"/>
      <family val="2"/>
      <scheme val="minor"/>
    </font>
    <font>
      <sz val="10"/>
      <color theme="1"/>
      <name val="Wingdings"/>
      <charset val="2"/>
    </font>
    <font>
      <sz val="10"/>
      <color theme="1"/>
      <name val="Times New Roman"/>
      <family val="1"/>
    </font>
    <font>
      <b/>
      <sz val="10"/>
      <color rgb="FF008000"/>
      <name val="Calibri"/>
      <family val="2"/>
      <scheme val="minor"/>
    </font>
    <font>
      <i/>
      <sz val="10"/>
      <color theme="1"/>
      <name val="Calibri"/>
      <family val="2"/>
      <scheme val="minor"/>
    </font>
    <font>
      <u/>
      <sz val="10"/>
      <color theme="1"/>
      <name val="Calibri"/>
      <family val="2"/>
      <scheme val="minor"/>
    </font>
    <font>
      <i/>
      <sz val="10"/>
      <color rgb="FF006600"/>
      <name val="Calibri"/>
      <family val="2"/>
      <scheme val="minor"/>
    </font>
    <font>
      <b/>
      <sz val="10"/>
      <color rgb="FF006600"/>
      <name val="Calibri"/>
      <family val="2"/>
      <scheme val="minor"/>
    </font>
    <font>
      <i/>
      <sz val="10"/>
      <color rgb="FF008000"/>
      <name val="Calibri"/>
      <family val="2"/>
      <scheme val="minor"/>
    </font>
    <font>
      <i/>
      <sz val="10"/>
      <color theme="1"/>
      <name val="Calibri"/>
      <family val="2"/>
    </font>
    <font>
      <u/>
      <sz val="10"/>
      <color theme="1"/>
      <name val="Calibri"/>
      <family val="2"/>
    </font>
    <font>
      <b/>
      <i/>
      <sz val="10"/>
      <color theme="1"/>
      <name val="Calibri"/>
      <family val="2"/>
      <scheme val="minor"/>
    </font>
    <font>
      <b/>
      <sz val="11"/>
      <name val="Calibri"/>
      <family val="2"/>
    </font>
    <font>
      <b/>
      <i/>
      <sz val="10"/>
      <name val="Calibri"/>
      <family val="2"/>
      <scheme val="minor"/>
    </font>
    <font>
      <b/>
      <i/>
      <sz val="11"/>
      <color rgb="FFFF0000"/>
      <name val="Calibri"/>
      <family val="2"/>
      <scheme val="minor"/>
    </font>
    <font>
      <b/>
      <sz val="8"/>
      <color theme="1"/>
      <name val="Calibri"/>
      <family val="2"/>
      <scheme val="minor"/>
    </font>
    <font>
      <i/>
      <sz val="11"/>
      <color rgb="FFFF0000"/>
      <name val="Calibri"/>
      <family val="2"/>
      <scheme val="minor"/>
    </font>
    <font>
      <i/>
      <sz val="11"/>
      <name val="Calibri"/>
      <family val="2"/>
      <scheme val="minor"/>
    </font>
    <font>
      <sz val="10"/>
      <name val="Calibri"/>
      <family val="2"/>
      <scheme val="minor"/>
    </font>
    <font>
      <i/>
      <sz val="10"/>
      <name val="Calibri"/>
      <family val="2"/>
      <scheme val="minor"/>
    </font>
    <font>
      <b/>
      <sz val="10"/>
      <color rgb="FFFF0000"/>
      <name val="Calibri"/>
      <family val="2"/>
      <scheme val="minor"/>
    </font>
    <font>
      <sz val="10"/>
      <color rgb="FFFF0000"/>
      <name val="Calibri"/>
      <family val="2"/>
    </font>
    <font>
      <b/>
      <i/>
      <sz val="10"/>
      <color rgb="FF006600"/>
      <name val="Calibri"/>
      <family val="2"/>
      <scheme val="minor"/>
    </font>
    <font>
      <sz val="9"/>
      <color theme="1"/>
      <name val="Calibri"/>
      <family val="2"/>
      <scheme val="minor"/>
    </font>
  </fonts>
  <fills count="9">
    <fill>
      <patternFill patternType="none"/>
    </fill>
    <fill>
      <patternFill patternType="gray125"/>
    </fill>
    <fill>
      <patternFill patternType="solid">
        <fgColor rgb="FF39B54A"/>
        <bgColor indexed="64"/>
      </patternFill>
    </fill>
    <fill>
      <patternFill patternType="solid">
        <fgColor rgb="FFB2D235"/>
        <bgColor indexed="64"/>
      </patternFill>
    </fill>
    <fill>
      <patternFill patternType="solid">
        <fgColor rgb="FFACB9CA"/>
        <bgColor indexed="64"/>
      </patternFill>
    </fill>
    <fill>
      <patternFill patternType="solid">
        <fgColor rgb="FFD0CECE"/>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24994659260841701"/>
      </top>
      <bottom/>
      <diagonal/>
    </border>
    <border>
      <left/>
      <right/>
      <top style="thin">
        <color theme="4" tint="-0.499984740745262"/>
      </top>
      <bottom/>
      <diagonal/>
    </border>
  </borders>
  <cellStyleXfs count="2">
    <xf numFmtId="0" fontId="0" fillId="0" borderId="0"/>
    <xf numFmtId="0" fontId="16" fillId="0" borderId="0" applyNumberFormat="0" applyFill="0" applyBorder="0" applyAlignment="0" applyProtection="0"/>
  </cellStyleXfs>
  <cellXfs count="189">
    <xf numFmtId="0" fontId="0" fillId="0" borderId="0" xfId="0"/>
    <xf numFmtId="0" fontId="3" fillId="3" borderId="0" xfId="0" applyFont="1" applyFill="1"/>
    <xf numFmtId="0" fontId="0" fillId="6" borderId="0" xfId="0" applyFill="1" applyProtection="1"/>
    <xf numFmtId="0" fontId="0" fillId="6" borderId="0" xfId="0" applyFill="1" applyAlignment="1" applyProtection="1">
      <alignment horizontal="center"/>
    </xf>
    <xf numFmtId="0" fontId="3" fillId="6" borderId="0" xfId="0" applyFont="1" applyFill="1" applyProtection="1"/>
    <xf numFmtId="0" fontId="17" fillId="6" borderId="0" xfId="0" applyFont="1" applyFill="1" applyAlignment="1" applyProtection="1">
      <alignment vertical="center"/>
    </xf>
    <xf numFmtId="0" fontId="18" fillId="6" borderId="0" xfId="0" applyFont="1" applyFill="1" applyProtection="1"/>
    <xf numFmtId="0" fontId="16" fillId="6" borderId="0" xfId="1" applyFill="1" applyProtection="1"/>
    <xf numFmtId="0" fontId="9" fillId="6" borderId="0" xfId="0" applyFont="1" applyFill="1" applyAlignment="1">
      <alignment horizontal="left"/>
    </xf>
    <xf numFmtId="0" fontId="9" fillId="6" borderId="0" xfId="0" applyFont="1" applyFill="1" applyAlignment="1">
      <alignment horizontal="center"/>
    </xf>
    <xf numFmtId="0" fontId="20" fillId="6" borderId="0" xfId="0" applyFont="1" applyFill="1" applyAlignment="1">
      <alignment horizontal="left"/>
    </xf>
    <xf numFmtId="0" fontId="21" fillId="6" borderId="0" xfId="0" applyFont="1" applyFill="1" applyAlignment="1">
      <alignment horizontal="left" vertical="center" indent="3"/>
    </xf>
    <xf numFmtId="0" fontId="19" fillId="6" borderId="0" xfId="0" applyFont="1" applyFill="1" applyAlignment="1">
      <alignment horizontal="left" vertical="center" indent="3"/>
    </xf>
    <xf numFmtId="0" fontId="19" fillId="6" borderId="0" xfId="0" applyFont="1" applyFill="1" applyAlignment="1">
      <alignment horizontal="left" vertical="top"/>
    </xf>
    <xf numFmtId="0" fontId="23" fillId="6" borderId="0" xfId="0" applyFont="1" applyFill="1"/>
    <xf numFmtId="0" fontId="8" fillId="6" borderId="0" xfId="0" applyFont="1" applyFill="1"/>
    <xf numFmtId="0" fontId="19" fillId="6" borderId="0" xfId="0" applyFont="1" applyFill="1" applyAlignment="1">
      <alignment horizontal="justify" vertical="center"/>
    </xf>
    <xf numFmtId="0" fontId="8" fillId="6" borderId="0" xfId="0" applyFont="1" applyFill="1" applyAlignment="1">
      <alignment horizontal="left" vertical="top"/>
    </xf>
    <xf numFmtId="0" fontId="8" fillId="6" borderId="0" xfId="0" applyFont="1" applyFill="1" applyAlignment="1">
      <alignment horizontal="left"/>
    </xf>
    <xf numFmtId="0" fontId="19" fillId="6" borderId="0" xfId="0" applyFont="1" applyFill="1" applyAlignment="1">
      <alignment vertical="center"/>
    </xf>
    <xf numFmtId="0" fontId="8" fillId="6" borderId="0" xfId="0" applyFont="1" applyFill="1" applyAlignment="1">
      <alignment vertical="center"/>
    </xf>
    <xf numFmtId="0" fontId="8" fillId="6" borderId="0" xfId="0" applyFont="1" applyFill="1" applyAlignment="1">
      <alignment horizontal="center"/>
    </xf>
    <xf numFmtId="0" fontId="9" fillId="6" borderId="0" xfId="0" applyFont="1" applyFill="1"/>
    <xf numFmtId="0" fontId="26" fillId="6" borderId="0" xfId="0" applyFont="1" applyFill="1"/>
    <xf numFmtId="0" fontId="27" fillId="6" borderId="0" xfId="0" applyFont="1" applyFill="1"/>
    <xf numFmtId="0" fontId="24" fillId="6" borderId="0" xfId="0" applyFont="1" applyFill="1"/>
    <xf numFmtId="164" fontId="0" fillId="4" borderId="0" xfId="0" applyNumberFormat="1" applyFill="1" applyAlignment="1" applyProtection="1">
      <alignment horizontal="left"/>
      <protection hidden="1"/>
    </xf>
    <xf numFmtId="2" fontId="0" fillId="4" borderId="1" xfId="0" applyNumberFormat="1" applyFill="1" applyBorder="1" applyAlignment="1" applyProtection="1">
      <alignment horizontal="left"/>
      <protection hidden="1"/>
    </xf>
    <xf numFmtId="2" fontId="0" fillId="4" borderId="0" xfId="0" applyNumberFormat="1" applyFill="1" applyAlignment="1" applyProtection="1">
      <alignment horizontal="left"/>
      <protection hidden="1"/>
    </xf>
    <xf numFmtId="0" fontId="1" fillId="2" borderId="0" xfId="0" applyFont="1" applyFill="1" applyAlignment="1" applyProtection="1">
      <alignment vertical="center"/>
    </xf>
    <xf numFmtId="0" fontId="1" fillId="2" borderId="0" xfId="0" applyFont="1" applyFill="1" applyAlignment="1" applyProtection="1">
      <alignment horizontal="center" vertical="center"/>
    </xf>
    <xf numFmtId="0" fontId="14" fillId="6" borderId="0" xfId="0" applyFont="1" applyFill="1" applyProtection="1"/>
    <xf numFmtId="0" fontId="3" fillId="6" borderId="0" xfId="0" applyFont="1" applyFill="1" applyAlignment="1" applyProtection="1">
      <alignment horizontal="center"/>
    </xf>
    <xf numFmtId="0" fontId="0" fillId="4" borderId="0" xfId="0" applyFill="1" applyProtection="1"/>
    <xf numFmtId="0" fontId="3" fillId="4" borderId="0" xfId="0" applyFont="1" applyFill="1" applyAlignment="1" applyProtection="1">
      <alignment horizontal="center"/>
    </xf>
    <xf numFmtId="0" fontId="6" fillId="5" borderId="0" xfId="0" applyFont="1" applyFill="1" applyProtection="1"/>
    <xf numFmtId="0" fontId="4" fillId="5" borderId="0" xfId="0" applyFont="1" applyFill="1" applyProtection="1"/>
    <xf numFmtId="0" fontId="4" fillId="5" borderId="0" xfId="0" applyFont="1" applyFill="1" applyAlignment="1" applyProtection="1">
      <alignment horizontal="center"/>
    </xf>
    <xf numFmtId="0" fontId="5" fillId="4" borderId="0" xfId="0" applyFont="1" applyFill="1" applyProtection="1"/>
    <xf numFmtId="0" fontId="0" fillId="6" borderId="0" xfId="0" applyFill="1" applyBorder="1" applyAlignment="1" applyProtection="1">
      <alignment horizontal="center"/>
    </xf>
    <xf numFmtId="0" fontId="2" fillId="6" borderId="0" xfId="0" applyFont="1" applyFill="1" applyProtection="1"/>
    <xf numFmtId="0" fontId="10" fillId="6" borderId="0" xfId="0" applyFont="1" applyFill="1" applyAlignment="1" applyProtection="1">
      <alignment horizontal="left" indent="1"/>
    </xf>
    <xf numFmtId="0" fontId="0" fillId="6" borderId="0" xfId="0" applyFill="1" applyAlignment="1" applyProtection="1">
      <alignment horizontal="left" indent="1"/>
    </xf>
    <xf numFmtId="0" fontId="0" fillId="6" borderId="0" xfId="0" applyFill="1" applyAlignment="1" applyProtection="1">
      <alignment horizontal="left"/>
    </xf>
    <xf numFmtId="1" fontId="0" fillId="5" borderId="1" xfId="0" applyNumberFormat="1" applyFill="1" applyBorder="1" applyAlignment="1" applyProtection="1">
      <alignment horizontal="center"/>
      <protection locked="0" hidden="1"/>
    </xf>
    <xf numFmtId="0" fontId="0" fillId="5" borderId="1" xfId="0" applyFill="1" applyBorder="1" applyAlignment="1" applyProtection="1">
      <alignment horizontal="center"/>
      <protection locked="0" hidden="1"/>
    </xf>
    <xf numFmtId="0" fontId="6" fillId="6" borderId="0" xfId="0" applyFont="1" applyFill="1" applyProtection="1"/>
    <xf numFmtId="0" fontId="3" fillId="3" borderId="0" xfId="0" applyFont="1" applyFill="1" applyAlignment="1" applyProtection="1">
      <alignment vertical="center" wrapText="1"/>
    </xf>
    <xf numFmtId="0" fontId="0" fillId="4" borderId="0" xfId="0" applyFill="1" applyAlignment="1" applyProtection="1">
      <alignment horizontal="left"/>
      <protection hidden="1"/>
    </xf>
    <xf numFmtId="165" fontId="0" fillId="4" borderId="1" xfId="0" applyNumberFormat="1" applyFill="1" applyBorder="1" applyAlignment="1" applyProtection="1">
      <alignment horizontal="left"/>
      <protection hidden="1"/>
    </xf>
    <xf numFmtId="165" fontId="0" fillId="4" borderId="0" xfId="0" applyNumberFormat="1" applyFill="1" applyAlignment="1" applyProtection="1">
      <alignment horizontal="left"/>
      <protection hidden="1"/>
    </xf>
    <xf numFmtId="0" fontId="0" fillId="6" borderId="0" xfId="0" applyFill="1"/>
    <xf numFmtId="0" fontId="0" fillId="6" borderId="0" xfId="0" applyFill="1" applyAlignment="1">
      <alignment horizontal="center"/>
    </xf>
    <xf numFmtId="0" fontId="0" fillId="6" borderId="0" xfId="0" applyFill="1" applyAlignment="1">
      <alignment vertical="center" wrapText="1"/>
    </xf>
    <xf numFmtId="0" fontId="3" fillId="6" borderId="0" xfId="0" applyFont="1" applyFill="1"/>
    <xf numFmtId="0" fontId="0" fillId="6" borderId="0" xfId="0" applyFill="1" applyBorder="1"/>
    <xf numFmtId="0" fontId="0" fillId="6" borderId="0" xfId="0" applyFont="1" applyFill="1" applyProtection="1"/>
    <xf numFmtId="0" fontId="10" fillId="6" borderId="0" xfId="0" applyFont="1" applyFill="1" applyProtection="1"/>
    <xf numFmtId="0" fontId="14" fillId="6" borderId="14" xfId="0" applyFont="1" applyFill="1" applyBorder="1" applyProtection="1"/>
    <xf numFmtId="0" fontId="0" fillId="6" borderId="14" xfId="0" applyFill="1" applyBorder="1" applyProtection="1"/>
    <xf numFmtId="0" fontId="0" fillId="4" borderId="14" xfId="0" applyFill="1" applyBorder="1" applyProtection="1"/>
    <xf numFmtId="0" fontId="0" fillId="4" borderId="14" xfId="0" applyFill="1" applyBorder="1" applyAlignment="1" applyProtection="1">
      <alignment horizontal="left"/>
      <protection hidden="1"/>
    </xf>
    <xf numFmtId="165" fontId="0" fillId="4" borderId="0" xfId="0" applyNumberFormat="1" applyFill="1" applyBorder="1" applyAlignment="1" applyProtection="1">
      <alignment horizontal="left"/>
      <protection hidden="1"/>
    </xf>
    <xf numFmtId="0" fontId="14" fillId="6" borderId="15" xfId="0" applyFont="1" applyFill="1" applyBorder="1" applyProtection="1"/>
    <xf numFmtId="0" fontId="0" fillId="6" borderId="15" xfId="0" applyFill="1" applyBorder="1" applyProtection="1"/>
    <xf numFmtId="0" fontId="0" fillId="4" borderId="15" xfId="0" applyFill="1" applyBorder="1" applyProtection="1"/>
    <xf numFmtId="0" fontId="0" fillId="6" borderId="14" xfId="0" applyFill="1" applyBorder="1" applyAlignment="1" applyProtection="1">
      <alignment horizontal="center"/>
    </xf>
    <xf numFmtId="0" fontId="0" fillId="6" borderId="15" xfId="0" applyFill="1" applyBorder="1" applyAlignment="1" applyProtection="1">
      <alignment horizontal="center"/>
    </xf>
    <xf numFmtId="0" fontId="0" fillId="3" borderId="0" xfId="0" applyFill="1" applyProtection="1"/>
    <xf numFmtId="0" fontId="1" fillId="2" borderId="0" xfId="0" applyFont="1" applyFill="1"/>
    <xf numFmtId="0" fontId="0" fillId="2" borderId="0" xfId="0" applyFill="1"/>
    <xf numFmtId="0" fontId="3" fillId="6" borderId="0" xfId="0" applyFont="1" applyFill="1" applyAlignment="1">
      <alignment horizontal="center"/>
    </xf>
    <xf numFmtId="0" fontId="2" fillId="5" borderId="0" xfId="0" applyFont="1" applyFill="1" applyProtection="1"/>
    <xf numFmtId="0" fontId="3" fillId="6" borderId="0" xfId="0" applyFont="1" applyFill="1" applyBorder="1" applyAlignment="1">
      <alignment horizontal="center"/>
    </xf>
    <xf numFmtId="0" fontId="8" fillId="6" borderId="0" xfId="0" applyFont="1" applyFill="1" applyBorder="1" applyAlignment="1">
      <alignment horizontal="left"/>
    </xf>
    <xf numFmtId="0" fontId="9" fillId="6" borderId="0" xfId="0" applyFont="1" applyFill="1" applyBorder="1" applyAlignment="1">
      <alignment horizontal="left"/>
    </xf>
    <xf numFmtId="0" fontId="19" fillId="6" borderId="3" xfId="0" applyFont="1" applyFill="1" applyBorder="1" applyAlignment="1">
      <alignment horizontal="left" vertical="top"/>
    </xf>
    <xf numFmtId="0" fontId="3" fillId="6" borderId="4" xfId="0" applyFont="1" applyFill="1" applyBorder="1" applyAlignment="1">
      <alignment horizontal="center"/>
    </xf>
    <xf numFmtId="0" fontId="19" fillId="6" borderId="4" xfId="0" applyFont="1" applyFill="1" applyBorder="1" applyAlignment="1">
      <alignment horizontal="left" vertical="top"/>
    </xf>
    <xf numFmtId="0" fontId="8" fillId="6" borderId="4" xfId="0" applyFont="1" applyFill="1" applyBorder="1" applyAlignment="1">
      <alignment horizontal="left"/>
    </xf>
    <xf numFmtId="0" fontId="9" fillId="6" borderId="4" xfId="0" applyFont="1" applyFill="1" applyBorder="1" applyAlignment="1">
      <alignment horizontal="left"/>
    </xf>
    <xf numFmtId="0" fontId="9" fillId="6" borderId="5" xfId="0" applyFont="1" applyFill="1" applyBorder="1" applyAlignment="1">
      <alignment horizontal="left"/>
    </xf>
    <xf numFmtId="0" fontId="9" fillId="6" borderId="7" xfId="0" applyFont="1" applyFill="1" applyBorder="1" applyAlignment="1">
      <alignment horizontal="left"/>
    </xf>
    <xf numFmtId="0" fontId="9" fillId="6" borderId="9" xfId="0" applyFont="1" applyFill="1" applyBorder="1" applyAlignment="1">
      <alignment horizontal="center"/>
    </xf>
    <xf numFmtId="0" fontId="8" fillId="6" borderId="9" xfId="0" applyFont="1" applyFill="1" applyBorder="1" applyAlignment="1">
      <alignment horizontal="left"/>
    </xf>
    <xf numFmtId="0" fontId="9" fillId="6" borderId="9" xfId="0" applyFont="1" applyFill="1" applyBorder="1" applyAlignment="1">
      <alignment horizontal="left"/>
    </xf>
    <xf numFmtId="0" fontId="9" fillId="6" borderId="10" xfId="0" applyFont="1" applyFill="1" applyBorder="1" applyAlignment="1">
      <alignment horizontal="left"/>
    </xf>
    <xf numFmtId="0" fontId="0" fillId="0" borderId="0" xfId="0" applyAlignment="1">
      <alignment horizontal="center"/>
    </xf>
    <xf numFmtId="0" fontId="0" fillId="0" borderId="0" xfId="0" applyAlignment="1">
      <alignment horizontal="left"/>
    </xf>
    <xf numFmtId="0" fontId="0" fillId="0" borderId="0" xfId="0" applyFont="1" applyAlignment="1">
      <alignment horizontal="left"/>
    </xf>
    <xf numFmtId="0" fontId="3" fillId="5" borderId="0" xfId="0" applyFont="1" applyFill="1" applyAlignment="1"/>
    <xf numFmtId="1" fontId="0" fillId="0" borderId="0" xfId="0" applyNumberFormat="1" applyAlignment="1">
      <alignment horizontal="center"/>
    </xf>
    <xf numFmtId="0" fontId="8" fillId="6" borderId="0" xfId="0" applyFont="1" applyFill="1" applyAlignment="1">
      <alignment horizontal="left" vertical="center"/>
    </xf>
    <xf numFmtId="0" fontId="8" fillId="6" borderId="6" xfId="0" applyFont="1" applyFill="1" applyBorder="1" applyAlignment="1">
      <alignment horizontal="left"/>
    </xf>
    <xf numFmtId="0" fontId="8" fillId="6" borderId="8" xfId="0" applyFont="1" applyFill="1" applyBorder="1" applyAlignment="1">
      <alignment horizontal="left"/>
    </xf>
    <xf numFmtId="0" fontId="0" fillId="6" borderId="0" xfId="0" applyFill="1" applyAlignment="1" applyProtection="1">
      <alignment horizontal="left" vertical="center" wrapText="1" indent="1"/>
    </xf>
    <xf numFmtId="0" fontId="0" fillId="6" borderId="0" xfId="0" applyFill="1" applyAlignment="1" applyProtection="1">
      <alignment horizontal="left" vertical="center" wrapText="1" indent="1"/>
    </xf>
    <xf numFmtId="0" fontId="0" fillId="6" borderId="0" xfId="0" applyFill="1" applyAlignment="1">
      <alignment horizontal="center" vertical="center" wrapText="1"/>
    </xf>
    <xf numFmtId="49" fontId="0" fillId="6" borderId="0" xfId="0" applyNumberFormat="1" applyFill="1" applyProtection="1"/>
    <xf numFmtId="0" fontId="0" fillId="5" borderId="1" xfId="0" applyFill="1" applyBorder="1" applyAlignment="1" applyProtection="1">
      <alignment horizontal="center" vertical="center"/>
      <protection locked="0" hidden="1"/>
    </xf>
    <xf numFmtId="0" fontId="0" fillId="6" borderId="0" xfId="0" applyFill="1" applyAlignment="1" applyProtection="1">
      <alignment horizontal="center" vertical="center"/>
    </xf>
    <xf numFmtId="1" fontId="0" fillId="5" borderId="1" xfId="0" applyNumberFormat="1" applyFill="1" applyBorder="1" applyAlignment="1" applyProtection="1">
      <alignment horizontal="center" vertical="center"/>
      <protection locked="0" hidden="1"/>
    </xf>
    <xf numFmtId="0" fontId="0" fillId="6" borderId="0" xfId="0" applyFill="1" applyBorder="1" applyAlignment="1" applyProtection="1">
      <alignment horizontal="center" vertical="center"/>
    </xf>
    <xf numFmtId="1" fontId="0" fillId="6" borderId="0" xfId="0" applyNumberFormat="1" applyFill="1" applyAlignment="1" applyProtection="1">
      <alignment horizontal="center" vertical="center"/>
    </xf>
    <xf numFmtId="0" fontId="5" fillId="6" borderId="0" xfId="0" applyFont="1" applyFill="1" applyProtection="1"/>
    <xf numFmtId="0" fontId="7" fillId="3" borderId="0" xfId="0" applyFont="1" applyFill="1" applyAlignment="1" applyProtection="1">
      <alignment vertical="center" wrapText="1"/>
    </xf>
    <xf numFmtId="0" fontId="0" fillId="0" borderId="0" xfId="0" applyFill="1" applyProtection="1"/>
    <xf numFmtId="0" fontId="10" fillId="6" borderId="0" xfId="0" applyFont="1" applyFill="1" applyAlignment="1" applyProtection="1"/>
    <xf numFmtId="0" fontId="8" fillId="6" borderId="0" xfId="0" applyFont="1" applyFill="1" applyAlignment="1" applyProtection="1">
      <alignment horizontal="left"/>
    </xf>
    <xf numFmtId="0" fontId="1" fillId="2" borderId="0" xfId="0" applyFont="1" applyFill="1" applyAlignment="1">
      <alignment vertical="center"/>
    </xf>
    <xf numFmtId="1" fontId="1" fillId="2" borderId="0" xfId="0" applyNumberFormat="1" applyFont="1" applyFill="1" applyAlignment="1">
      <alignment horizontal="center" vertical="center"/>
    </xf>
    <xf numFmtId="0" fontId="1" fillId="2" borderId="0" xfId="0" applyFont="1" applyFill="1" applyAlignment="1">
      <alignment horizontal="left" vertical="center"/>
    </xf>
    <xf numFmtId="0" fontId="14" fillId="6" borderId="0" xfId="0" applyFont="1" applyFill="1"/>
    <xf numFmtId="0" fontId="0" fillId="4" borderId="0" xfId="0" applyFill="1"/>
    <xf numFmtId="0" fontId="3" fillId="3" borderId="0" xfId="0" applyFont="1" applyFill="1" applyAlignment="1">
      <alignment vertical="center" wrapText="1"/>
    </xf>
    <xf numFmtId="1" fontId="0" fillId="6" borderId="0" xfId="0" applyNumberFormat="1" applyFill="1" applyAlignment="1">
      <alignment horizontal="center"/>
    </xf>
    <xf numFmtId="0" fontId="0" fillId="4" borderId="0" xfId="0" applyFill="1" applyAlignment="1">
      <alignment horizontal="left"/>
    </xf>
    <xf numFmtId="0" fontId="2" fillId="6" borderId="0" xfId="0" applyFont="1" applyFill="1"/>
    <xf numFmtId="0" fontId="5" fillId="4" borderId="0" xfId="0" applyFont="1" applyFill="1"/>
    <xf numFmtId="0" fontId="35" fillId="7" borderId="0" xfId="0" applyFont="1" applyFill="1"/>
    <xf numFmtId="0" fontId="3" fillId="7" borderId="0" xfId="0" applyFont="1" applyFill="1"/>
    <xf numFmtId="1" fontId="3" fillId="7" borderId="0" xfId="0" applyNumberFormat="1" applyFont="1" applyFill="1" applyAlignment="1">
      <alignment horizontal="center"/>
    </xf>
    <xf numFmtId="0" fontId="3" fillId="7" borderId="0" xfId="0" applyFont="1" applyFill="1" applyAlignment="1" applyProtection="1">
      <alignment horizontal="left"/>
      <protection hidden="1"/>
    </xf>
    <xf numFmtId="0" fontId="14" fillId="6" borderId="14" xfId="0" applyFont="1" applyFill="1" applyBorder="1"/>
    <xf numFmtId="0" fontId="0" fillId="6" borderId="14" xfId="0" applyFill="1" applyBorder="1"/>
    <xf numFmtId="1" fontId="0" fillId="6" borderId="14" xfId="0" applyNumberFormat="1" applyFill="1" applyBorder="1" applyAlignment="1">
      <alignment horizontal="center"/>
    </xf>
    <xf numFmtId="0" fontId="0" fillId="4" borderId="14" xfId="0" applyFill="1" applyBorder="1"/>
    <xf numFmtId="1" fontId="0" fillId="6" borderId="0" xfId="0" applyNumberFormat="1" applyFill="1" applyAlignment="1">
      <alignment horizontal="left"/>
    </xf>
    <xf numFmtId="0" fontId="14" fillId="7" borderId="0" xfId="0" applyFont="1" applyFill="1"/>
    <xf numFmtId="0" fontId="0" fillId="7" borderId="0" xfId="0" applyFill="1"/>
    <xf numFmtId="1" fontId="0" fillId="7" borderId="0" xfId="0" applyNumberFormat="1" applyFill="1" applyAlignment="1">
      <alignment horizontal="left"/>
    </xf>
    <xf numFmtId="1" fontId="0" fillId="7" borderId="0" xfId="0" applyNumberFormat="1" applyFill="1" applyAlignment="1">
      <alignment horizontal="center"/>
    </xf>
    <xf numFmtId="0" fontId="5" fillId="7" borderId="0" xfId="0" applyFont="1" applyFill="1"/>
    <xf numFmtId="165" fontId="0" fillId="7" borderId="0" xfId="0" applyNumberFormat="1" applyFill="1" applyAlignment="1" applyProtection="1">
      <alignment horizontal="left"/>
      <protection hidden="1"/>
    </xf>
    <xf numFmtId="0" fontId="36" fillId="6" borderId="0" xfId="0" applyFont="1" applyFill="1"/>
    <xf numFmtId="0" fontId="4" fillId="6" borderId="0" xfId="0" applyFont="1" applyFill="1" applyProtection="1"/>
    <xf numFmtId="0" fontId="1" fillId="2" borderId="0" xfId="0" applyFont="1" applyFill="1" applyAlignment="1">
      <alignment horizontal="center" vertical="center"/>
    </xf>
    <xf numFmtId="0" fontId="0" fillId="6" borderId="14" xfId="0" applyFill="1" applyBorder="1" applyAlignment="1">
      <alignment horizontal="center"/>
    </xf>
    <xf numFmtId="0" fontId="0" fillId="4" borderId="14" xfId="0" applyFill="1" applyBorder="1" applyAlignment="1">
      <alignment horizontal="left"/>
    </xf>
    <xf numFmtId="0" fontId="14" fillId="6" borderId="15" xfId="0" applyFont="1" applyFill="1" applyBorder="1"/>
    <xf numFmtId="0" fontId="0" fillId="6" borderId="15" xfId="0" applyFill="1" applyBorder="1"/>
    <xf numFmtId="0" fontId="0" fillId="6" borderId="15" xfId="0" applyFill="1" applyBorder="1" applyAlignment="1">
      <alignment horizontal="center"/>
    </xf>
    <xf numFmtId="0" fontId="0" fillId="4" borderId="15" xfId="0" applyFill="1" applyBorder="1"/>
    <xf numFmtId="0" fontId="0" fillId="4" borderId="15" xfId="0" applyFill="1" applyBorder="1" applyAlignment="1">
      <alignment horizontal="left"/>
    </xf>
    <xf numFmtId="0" fontId="0" fillId="6" borderId="0" xfId="0" applyFill="1" applyAlignment="1">
      <alignment horizontal="left" indent="1"/>
    </xf>
    <xf numFmtId="0" fontId="3" fillId="6" borderId="0" xfId="0" applyFont="1" applyFill="1" applyAlignment="1">
      <alignment horizontal="center"/>
    </xf>
    <xf numFmtId="0" fontId="6" fillId="3" borderId="0" xfId="0" applyFont="1" applyFill="1"/>
    <xf numFmtId="0" fontId="4" fillId="3" borderId="0" xfId="0" applyFont="1" applyFill="1"/>
    <xf numFmtId="0" fontId="4" fillId="3" borderId="0" xfId="0" applyFont="1" applyFill="1" applyAlignment="1">
      <alignment horizontal="center"/>
    </xf>
    <xf numFmtId="0" fontId="6" fillId="3" borderId="0" xfId="0" applyFont="1" applyFill="1" applyAlignment="1">
      <alignment horizontal="center"/>
    </xf>
    <xf numFmtId="0" fontId="0" fillId="7" borderId="0" xfId="0" applyFill="1" applyAlignment="1">
      <alignment horizontal="center"/>
    </xf>
    <xf numFmtId="0" fontId="0" fillId="3" borderId="0" xfId="0" applyFill="1"/>
    <xf numFmtId="0" fontId="0" fillId="3" borderId="0" xfId="0" applyFill="1" applyAlignment="1">
      <alignment horizontal="center"/>
    </xf>
    <xf numFmtId="0" fontId="38" fillId="6" borderId="0" xfId="0" applyFont="1" applyFill="1"/>
    <xf numFmtId="0" fontId="38" fillId="0" borderId="0" xfId="0" applyFont="1"/>
    <xf numFmtId="0" fontId="40" fillId="6" borderId="0" xfId="0" applyFont="1" applyFill="1"/>
    <xf numFmtId="0" fontId="41" fillId="6" borderId="0" xfId="0" applyFont="1" applyFill="1" applyAlignment="1">
      <alignment vertical="center"/>
    </xf>
    <xf numFmtId="0" fontId="8" fillId="8" borderId="0" xfId="0" applyFont="1" applyFill="1" applyAlignment="1">
      <alignment horizontal="center"/>
    </xf>
    <xf numFmtId="0" fontId="28" fillId="6" borderId="0" xfId="0" applyFont="1" applyFill="1"/>
    <xf numFmtId="0" fontId="28" fillId="6" borderId="0" xfId="0" applyFont="1" applyFill="1" applyProtection="1"/>
    <xf numFmtId="0" fontId="8" fillId="6" borderId="0" xfId="0" applyFont="1" applyFill="1" applyProtection="1"/>
    <xf numFmtId="0" fontId="0" fillId="5" borderId="11" xfId="0" applyFill="1" applyBorder="1" applyAlignment="1" applyProtection="1">
      <alignment horizontal="left"/>
      <protection locked="0"/>
    </xf>
    <xf numFmtId="0" fontId="0" fillId="5" borderId="12" xfId="0" applyFill="1"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15" fillId="6" borderId="0" xfId="0" applyFont="1" applyFill="1" applyAlignment="1" applyProtection="1">
      <alignment horizontal="center"/>
    </xf>
    <xf numFmtId="0" fontId="0" fillId="5" borderId="11" xfId="0" applyFill="1" applyBorder="1" applyAlignment="1" applyProtection="1">
      <alignment horizontal="center"/>
      <protection locked="0"/>
    </xf>
    <xf numFmtId="0" fontId="0" fillId="5" borderId="12" xfId="0" applyFill="1" applyBorder="1" applyAlignment="1" applyProtection="1">
      <alignment horizontal="center"/>
      <protection locked="0"/>
    </xf>
    <xf numFmtId="0" fontId="0" fillId="5" borderId="13" xfId="0" applyFill="1" applyBorder="1" applyAlignment="1" applyProtection="1">
      <alignment horizontal="center"/>
      <protection locked="0"/>
    </xf>
    <xf numFmtId="0" fontId="3" fillId="6" borderId="0" xfId="0" applyFont="1" applyFill="1" applyAlignment="1">
      <alignment horizontal="center"/>
    </xf>
    <xf numFmtId="0" fontId="0" fillId="6" borderId="0" xfId="0" applyFill="1" applyAlignment="1" applyProtection="1">
      <alignment horizontal="left" vertical="center" wrapText="1" indent="1"/>
    </xf>
    <xf numFmtId="0" fontId="7" fillId="5" borderId="0" xfId="0" applyFont="1" applyFill="1" applyAlignment="1" applyProtection="1">
      <alignment horizontal="left" vertical="center" wrapText="1"/>
    </xf>
    <xf numFmtId="0" fontId="3" fillId="3" borderId="0" xfId="0" applyFont="1" applyFill="1" applyAlignment="1" applyProtection="1">
      <alignment horizontal="left" vertical="center" wrapText="1"/>
    </xf>
    <xf numFmtId="0" fontId="7" fillId="3" borderId="0" xfId="0" applyFont="1" applyFill="1" applyAlignment="1">
      <alignment horizontal="left" vertical="center" wrapText="1"/>
    </xf>
    <xf numFmtId="0" fontId="8" fillId="6" borderId="3" xfId="0" applyFont="1" applyFill="1" applyBorder="1" applyAlignment="1">
      <alignment horizontal="left" vertical="center" wrapText="1"/>
    </xf>
    <xf numFmtId="0" fontId="8" fillId="6" borderId="4"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6" borderId="6"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7" xfId="0" applyFont="1" applyFill="1" applyBorder="1" applyAlignment="1">
      <alignment horizontal="left" vertical="center" wrapText="1"/>
    </xf>
    <xf numFmtId="0" fontId="8" fillId="6" borderId="8" xfId="0"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7" fillId="3" borderId="0" xfId="0" applyFont="1" applyFill="1" applyAlignment="1">
      <alignment horizontal="center" vertical="center" wrapText="1"/>
    </xf>
    <xf numFmtId="0" fontId="7" fillId="3" borderId="0" xfId="0" applyFont="1" applyFill="1" applyAlignment="1" applyProtection="1">
      <alignment horizontal="left" vertical="center" wrapText="1"/>
    </xf>
    <xf numFmtId="0" fontId="0" fillId="6" borderId="0" xfId="0" applyFill="1" applyAlignment="1">
      <alignment horizontal="left" vertical="center" wrapText="1"/>
    </xf>
    <xf numFmtId="0" fontId="2" fillId="6" borderId="0" xfId="0" applyFont="1" applyFill="1" applyAlignment="1">
      <alignment horizontal="left" wrapText="1"/>
    </xf>
    <xf numFmtId="0" fontId="0" fillId="6" borderId="0" xfId="0" applyFill="1" applyAlignment="1">
      <alignment horizontal="left"/>
    </xf>
    <xf numFmtId="0" fontId="0" fillId="6" borderId="2" xfId="0"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D0CECE"/>
      <color rgb="FF39B54A"/>
      <color rgb="FFB2D235"/>
      <color rgb="FF008000"/>
      <color rgb="FF0070C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200024</xdr:colOff>
      <xdr:row>0</xdr:row>
      <xdr:rowOff>116416</xdr:rowOff>
    </xdr:from>
    <xdr:to>
      <xdr:col>2</xdr:col>
      <xdr:colOff>312207</xdr:colOff>
      <xdr:row>4</xdr:row>
      <xdr:rowOff>3813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4" y="116416"/>
          <a:ext cx="1371600" cy="642342"/>
        </a:xfrm>
        <a:prstGeom prst="rect">
          <a:avLst/>
        </a:prstGeom>
      </xdr:spPr>
    </xdr:pic>
    <xdr:clientData/>
  </xdr:twoCellAnchor>
  <xdr:twoCellAnchor editAs="oneCell">
    <xdr:from>
      <xdr:col>9</xdr:col>
      <xdr:colOff>244476</xdr:colOff>
      <xdr:row>1</xdr:row>
      <xdr:rowOff>29102</xdr:rowOff>
    </xdr:from>
    <xdr:to>
      <xdr:col>11</xdr:col>
      <xdr:colOff>25401</xdr:colOff>
      <xdr:row>3</xdr:row>
      <xdr:rowOff>116416</xdr:rowOff>
    </xdr:to>
    <xdr:pic>
      <xdr:nvPicPr>
        <xdr:cNvPr id="5" name="Afbeelding 1" descr="UZA logo">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13476" y="211665"/>
          <a:ext cx="1066800" cy="452439"/>
        </a:xfrm>
        <a:prstGeom prst="rect">
          <a:avLst/>
        </a:prstGeom>
        <a:noFill/>
        <a:ln>
          <a:noFill/>
        </a:ln>
      </xdr:spPr>
    </xdr:pic>
    <xdr:clientData/>
  </xdr:twoCellAnchor>
  <xdr:twoCellAnchor>
    <xdr:from>
      <xdr:col>6</xdr:col>
      <xdr:colOff>10582</xdr:colOff>
      <xdr:row>0</xdr:row>
      <xdr:rowOff>179917</xdr:rowOff>
    </xdr:from>
    <xdr:to>
      <xdr:col>8</xdr:col>
      <xdr:colOff>39157</xdr:colOff>
      <xdr:row>3</xdr:row>
      <xdr:rowOff>160867</xdr:rowOff>
    </xdr:to>
    <xdr:pic>
      <xdr:nvPicPr>
        <xdr:cNvPr id="6" name="Picture 5" descr="image0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50770" y="179917"/>
          <a:ext cx="1314450" cy="528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246064</xdr:colOff>
      <xdr:row>0</xdr:row>
      <xdr:rowOff>0</xdr:rowOff>
    </xdr:from>
    <xdr:to>
      <xdr:col>4</xdr:col>
      <xdr:colOff>579438</xdr:colOff>
      <xdr:row>5</xdr:row>
      <xdr:rowOff>38014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14564" y="0"/>
          <a:ext cx="1119187" cy="8476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la58\Desktop\AMR\SURV%20FORMS\AMR\2024\AMR%20surv%20form_data%202024_N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sp ID"/>
      <sheetName val="Instructions"/>
      <sheetName val="MRSA"/>
      <sheetName val="MRGN (1)"/>
      <sheetName val="MRGN (2)"/>
      <sheetName val="MRGN (3)"/>
      <sheetName val="MRGN (4)"/>
      <sheetName val="VRE"/>
      <sheetName val="Screening"/>
      <sheetName val="Denominators"/>
      <sheetName val="InputDBS"/>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7">
          <cell r="B7"/>
          <cell r="E7"/>
        </row>
        <row r="8">
          <cell r="B8"/>
          <cell r="E8"/>
        </row>
        <row r="9">
          <cell r="B9"/>
          <cell r="E9"/>
        </row>
        <row r="10">
          <cell r="B10"/>
          <cell r="E10"/>
        </row>
        <row r="11">
          <cell r="B11"/>
          <cell r="E11"/>
        </row>
        <row r="12">
          <cell r="B12"/>
          <cell r="E12"/>
        </row>
        <row r="16">
          <cell r="B16"/>
        </row>
        <row r="17">
          <cell r="B17"/>
        </row>
        <row r="18">
          <cell r="B18"/>
        </row>
        <row r="19">
          <cell r="B19"/>
        </row>
        <row r="20">
          <cell r="B20"/>
        </row>
        <row r="21">
          <cell r="B21"/>
        </row>
      </sheetData>
      <sheetData sheetId="10" refreshError="1"/>
      <sheetData sheetId="11" refreshError="1">
        <row r="1">
          <cell r="A1" t="str">
            <v>Type A</v>
          </cell>
          <cell r="C1" t="str">
            <v>Ja</v>
          </cell>
          <cell r="E1" t="str">
            <v>Enkel de ziekenhuissite hierboven vermeld</v>
          </cell>
          <cell r="J1" t="str">
            <v>EUCAST</v>
          </cell>
          <cell r="L1" t="str">
            <v>GLIMS</v>
          </cell>
        </row>
        <row r="2">
          <cell r="A2" t="str">
            <v>Type B</v>
          </cell>
          <cell r="C2" t="str">
            <v>Nee</v>
          </cell>
          <cell r="E2" t="str">
            <v>Meerdere sites van éénzelfde ziekenhuisfusie</v>
          </cell>
          <cell r="J2" t="str">
            <v>CLSI</v>
          </cell>
          <cell r="L2" t="str">
            <v>MOLIS</v>
          </cell>
        </row>
        <row r="3">
          <cell r="A3" t="str">
            <v>Type C</v>
          </cell>
          <cell r="J3" t="str">
            <v>Andere</v>
          </cell>
          <cell r="L3" t="str">
            <v>Cortex</v>
          </cell>
        </row>
        <row r="4">
          <cell r="A4" t="str">
            <v>Type D</v>
          </cell>
          <cell r="L4" t="str">
            <v>Andere</v>
          </cell>
        </row>
        <row r="5">
          <cell r="A5" t="str">
            <v>Type E</v>
          </cell>
        </row>
        <row r="8">
          <cell r="A8" t="str">
            <v>Deze worden geëxcludeerd</v>
          </cell>
        </row>
        <row r="9">
          <cell r="A9" t="str">
            <v>Deze worden geïncludeerd</v>
          </cell>
        </row>
        <row r="10">
          <cell r="A10" t="str">
            <v>Deze worden geïncludeerd, maar alleen voor patiënten die aansluitend gehospitaliseerd worden</v>
          </cell>
        </row>
        <row r="11">
          <cell r="A11" t="str">
            <v>Andere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5:Q38"/>
  <sheetViews>
    <sheetView tabSelected="1" zoomScale="80" zoomScaleNormal="80" workbookViewId="0">
      <selection activeCell="I28" sqref="I28:P28"/>
    </sheetView>
  </sheetViews>
  <sheetFormatPr defaultColWidth="9.1796875" defaultRowHeight="14.5" x14ac:dyDescent="0.35"/>
  <cols>
    <col min="1" max="1" width="3.1796875" style="2" customWidth="1"/>
    <col min="2" max="2" width="15.81640625" style="2" customWidth="1"/>
    <col min="3" max="3" width="9.1796875" style="2"/>
    <col min="4" max="4" width="11.26953125" style="2" customWidth="1"/>
    <col min="5" max="16384" width="9.1796875" style="2"/>
  </cols>
  <sheetData>
    <row r="5" spans="1:13" ht="6.75" customHeight="1" x14ac:dyDescent="0.35"/>
    <row r="6" spans="1:13" ht="18.5" x14ac:dyDescent="0.45">
      <c r="A6" s="165" t="s">
        <v>245</v>
      </c>
      <c r="B6" s="165"/>
      <c r="C6" s="165"/>
      <c r="D6" s="165"/>
      <c r="E6" s="165"/>
      <c r="F6" s="165"/>
      <c r="G6" s="165"/>
      <c r="H6" s="165"/>
      <c r="I6" s="165"/>
      <c r="J6" s="165"/>
      <c r="K6" s="165"/>
      <c r="L6" s="165"/>
      <c r="M6" s="165"/>
    </row>
    <row r="7" spans="1:13" ht="6" customHeight="1" x14ac:dyDescent="0.35"/>
    <row r="8" spans="1:13" x14ac:dyDescent="0.35">
      <c r="G8" s="3" t="s">
        <v>161</v>
      </c>
    </row>
    <row r="9" spans="1:13" x14ac:dyDescent="0.35">
      <c r="G9" s="3" t="s">
        <v>153</v>
      </c>
    </row>
    <row r="10" spans="1:13" x14ac:dyDescent="0.35">
      <c r="G10" s="3" t="s">
        <v>201</v>
      </c>
    </row>
    <row r="12" spans="1:13" x14ac:dyDescent="0.35">
      <c r="B12" s="4" t="s">
        <v>162</v>
      </c>
      <c r="E12" s="166" t="s">
        <v>233</v>
      </c>
      <c r="F12" s="167"/>
      <c r="G12" s="167"/>
      <c r="H12" s="167"/>
      <c r="I12" s="167"/>
      <c r="J12" s="167"/>
      <c r="K12" s="167"/>
      <c r="L12" s="168"/>
    </row>
    <row r="13" spans="1:13" x14ac:dyDescent="0.35">
      <c r="B13" s="4"/>
    </row>
    <row r="14" spans="1:13" x14ac:dyDescent="0.35">
      <c r="B14" s="4" t="s">
        <v>163</v>
      </c>
      <c r="E14" s="166"/>
      <c r="F14" s="168"/>
    </row>
    <row r="15" spans="1:13" x14ac:dyDescent="0.35">
      <c r="B15" s="4"/>
    </row>
    <row r="16" spans="1:13" x14ac:dyDescent="0.35">
      <c r="B16" s="4" t="s">
        <v>164</v>
      </c>
      <c r="E16" s="166"/>
      <c r="F16" s="168"/>
    </row>
    <row r="18" spans="1:17" x14ac:dyDescent="0.35">
      <c r="B18" s="2" t="s">
        <v>165</v>
      </c>
      <c r="F18" s="166"/>
      <c r="G18" s="167"/>
      <c r="H18" s="167"/>
      <c r="I18" s="167"/>
      <c r="J18" s="167"/>
      <c r="K18" s="167"/>
      <c r="L18" s="168"/>
    </row>
    <row r="19" spans="1:17" ht="6.75" customHeight="1" x14ac:dyDescent="0.35"/>
    <row r="20" spans="1:17" x14ac:dyDescent="0.35">
      <c r="C20" s="2" t="s">
        <v>220</v>
      </c>
    </row>
    <row r="21" spans="1:17" x14ac:dyDescent="0.35">
      <c r="C21" s="2" t="s">
        <v>221</v>
      </c>
      <c r="E21" s="166"/>
      <c r="F21" s="167"/>
      <c r="G21" s="167"/>
      <c r="H21" s="167"/>
      <c r="I21" s="167"/>
      <c r="J21" s="167"/>
      <c r="K21" s="167"/>
      <c r="L21" s="168"/>
    </row>
    <row r="23" spans="1:17" x14ac:dyDescent="0.35">
      <c r="B23" s="4" t="s">
        <v>189</v>
      </c>
      <c r="C23" s="5"/>
      <c r="D23" s="5"/>
      <c r="E23" s="166"/>
      <c r="F23" s="168"/>
      <c r="G23" s="5"/>
      <c r="H23" s="43" t="s">
        <v>194</v>
      </c>
      <c r="I23" s="5"/>
      <c r="L23" s="166"/>
      <c r="M23" s="168"/>
      <c r="O23" s="6"/>
      <c r="P23" s="6"/>
      <c r="Q23" s="6"/>
    </row>
    <row r="24" spans="1:17" x14ac:dyDescent="0.35">
      <c r="A24" s="7"/>
      <c r="C24" s="104" t="s">
        <v>190</v>
      </c>
    </row>
    <row r="25" spans="1:17" x14ac:dyDescent="0.35">
      <c r="A25" s="7"/>
      <c r="C25" s="104"/>
    </row>
    <row r="26" spans="1:17" x14ac:dyDescent="0.35">
      <c r="B26" s="4" t="s">
        <v>214</v>
      </c>
      <c r="E26" s="166"/>
      <c r="F26" s="168"/>
      <c r="H26" s="4" t="s">
        <v>215</v>
      </c>
      <c r="L26" s="166"/>
      <c r="M26" s="168"/>
    </row>
    <row r="28" spans="1:17" x14ac:dyDescent="0.35">
      <c r="B28" s="4" t="s">
        <v>216</v>
      </c>
      <c r="I28" s="161"/>
      <c r="J28" s="162"/>
      <c r="K28" s="163"/>
      <c r="L28" s="163"/>
      <c r="M28" s="163"/>
      <c r="N28" s="163"/>
      <c r="O28" s="163"/>
      <c r="P28" s="164"/>
    </row>
    <row r="30" spans="1:17" x14ac:dyDescent="0.35">
      <c r="A30" s="5" t="s">
        <v>246</v>
      </c>
    </row>
    <row r="38" spans="15:15" x14ac:dyDescent="0.35">
      <c r="O38" s="98"/>
    </row>
  </sheetData>
  <sheetProtection algorithmName="SHA-512" hashValue="SZ8qmihOqqTf45RWIx5xYeOsv/o/rSlh9tLlh5ah0+VjdwasRJeByLWk64c8PlhtUjlUuzPomfeY+jGMmgkEcA==" saltValue="u6xruOiP12/qvafOuHUm/w==" spinCount="100000" sheet="1" selectLockedCells="1"/>
  <mergeCells count="11">
    <mergeCell ref="I28:P28"/>
    <mergeCell ref="A6:M6"/>
    <mergeCell ref="F18:L18"/>
    <mergeCell ref="E14:F14"/>
    <mergeCell ref="E16:F16"/>
    <mergeCell ref="E26:F26"/>
    <mergeCell ref="L26:M26"/>
    <mergeCell ref="E23:F23"/>
    <mergeCell ref="L23:M23"/>
    <mergeCell ref="E12:L12"/>
    <mergeCell ref="E21:L21"/>
  </mergeCells>
  <dataValidations count="4">
    <dataValidation type="list" allowBlank="1" showInputMessage="1" showErrorMessage="1" sqref="F18:L18" xr:uid="{00000000-0002-0000-0000-000000000000}">
      <formula1>Sites</formula1>
    </dataValidation>
    <dataValidation type="list" allowBlank="1" showInputMessage="1" showErrorMessage="1" sqref="E23:F23" xr:uid="{00000000-0002-0000-0000-000001000000}">
      <formula1>LIS</formula1>
    </dataValidation>
    <dataValidation type="list" allowBlank="1" showInputMessage="1" showErrorMessage="1" sqref="E26:F26" xr:uid="{00000000-0002-0000-0000-000002000000}">
      <formula1>AMR</formula1>
    </dataValidation>
    <dataValidation type="list" allowBlank="1" showInputMessage="1" showErrorMessage="1" sqref="I28:J28" xr:uid="{00000000-0002-0000-0000-000003000000}">
      <formula1>Spoed</formula1>
    </dataValidation>
  </dataValidations>
  <pageMargins left="0.70866141732283472" right="0.70866141732283472" top="0.74803149606299213" bottom="0.74803149606299213" header="0.31496062992125984" footer="0.31496062992125984"/>
  <pageSetup paperSize="9" scale="8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BW12"/>
  <sheetViews>
    <sheetView topLeftCell="A2" zoomScale="111" workbookViewId="0">
      <selection activeCell="AK15" sqref="AK15"/>
    </sheetView>
  </sheetViews>
  <sheetFormatPr defaultColWidth="9.1796875" defaultRowHeight="14.5" x14ac:dyDescent="0.35"/>
  <cols>
    <col min="1" max="1" width="15.453125" style="88" customWidth="1"/>
    <col min="2" max="9" width="9.1796875" style="87"/>
    <col min="10" max="10" width="11.453125" style="87" customWidth="1"/>
    <col min="11" max="16384" width="9.1796875" style="87"/>
  </cols>
  <sheetData>
    <row r="1" spans="1:75" s="90" customFormat="1" x14ac:dyDescent="0.35">
      <c r="A1" s="90" t="s">
        <v>7</v>
      </c>
      <c r="B1" s="90" t="s">
        <v>19</v>
      </c>
      <c r="C1" s="90" t="s">
        <v>26</v>
      </c>
      <c r="D1" s="90" t="s">
        <v>23</v>
      </c>
      <c r="E1" s="90" t="s">
        <v>24</v>
      </c>
      <c r="F1" s="90" t="s">
        <v>25</v>
      </c>
      <c r="G1" s="90" t="s">
        <v>27</v>
      </c>
      <c r="H1" s="90" t="s">
        <v>28</v>
      </c>
      <c r="I1" s="90" t="s">
        <v>29</v>
      </c>
      <c r="J1" s="90" t="s">
        <v>227</v>
      </c>
      <c r="K1" s="90" t="s">
        <v>242</v>
      </c>
      <c r="L1" s="90" t="s">
        <v>176</v>
      </c>
      <c r="M1" s="90" t="s">
        <v>178</v>
      </c>
      <c r="N1" s="90" t="s">
        <v>177</v>
      </c>
      <c r="O1" s="90" t="s">
        <v>30</v>
      </c>
      <c r="P1" s="90" t="s">
        <v>31</v>
      </c>
      <c r="Q1" s="90" t="s">
        <v>32</v>
      </c>
      <c r="R1" s="90" t="s">
        <v>33</v>
      </c>
      <c r="S1" s="90" t="s">
        <v>34</v>
      </c>
      <c r="T1" s="90" t="s">
        <v>35</v>
      </c>
      <c r="U1" s="90" t="s">
        <v>36</v>
      </c>
      <c r="V1" s="90" t="s">
        <v>37</v>
      </c>
      <c r="W1" s="90" t="s">
        <v>38</v>
      </c>
      <c r="X1" s="90" t="s">
        <v>341</v>
      </c>
      <c r="Y1" s="90" t="s">
        <v>342</v>
      </c>
      <c r="Z1" s="90" t="s">
        <v>39</v>
      </c>
      <c r="AA1" s="90" t="s">
        <v>40</v>
      </c>
      <c r="AB1" s="90" t="s">
        <v>41</v>
      </c>
      <c r="AC1" s="90" t="s">
        <v>42</v>
      </c>
      <c r="AD1" s="90" t="s">
        <v>343</v>
      </c>
      <c r="AE1" s="90" t="s">
        <v>43</v>
      </c>
    </row>
    <row r="2" spans="1:75" x14ac:dyDescent="0.35">
      <c r="A2" s="88" t="s">
        <v>5</v>
      </c>
      <c r="B2" s="87" t="str">
        <f>IF(ISBLANK('Hosp ID'!E$14),"",'Hosp ID'!E$14)</f>
        <v/>
      </c>
      <c r="C2" s="87">
        <v>1</v>
      </c>
      <c r="D2" s="87">
        <f>SUM(AdmissionSem1)</f>
        <v>0</v>
      </c>
      <c r="E2" s="87">
        <f>SUM(PatientSem1)</f>
        <v>0</v>
      </c>
      <c r="F2" s="91" t="str">
        <f>IF(ISBLANK(Denominators!F$25),"",Denominators!F$25)</f>
        <v/>
      </c>
      <c r="G2" s="91" t="str">
        <f>IF(ISBLANK(MRSA!J8),"",MRSA!J8)</f>
        <v/>
      </c>
      <c r="H2" s="87" t="str">
        <f>IF(ISBLANK(MRSA!J5),"",MRSA!J5)</f>
        <v/>
      </c>
      <c r="I2" s="87" t="str">
        <f>IF(ISBLANK(MRSA!J6),"",MRSA!J6)</f>
        <v/>
      </c>
      <c r="J2" s="87" t="str">
        <f>IF(ISBLANK(MRSA!J12),"",MRSA!J12)</f>
        <v/>
      </c>
      <c r="K2" s="87" t="str">
        <f>IF(ISBLANK(MRSA!J13),"",MRSA!J13)</f>
        <v/>
      </c>
      <c r="L2" s="87" t="str">
        <f>IF(ISBLANK(MRSA!J26),"",MRSA!J26)</f>
        <v/>
      </c>
      <c r="M2" s="87" t="str">
        <f>IF(ISBLANK(MRSA!J28),"",MRSA!J28)</f>
        <v/>
      </c>
      <c r="N2" s="87" t="str">
        <f>IF(ISBLANK(MRSA!J30),"",MRSA!J30)</f>
        <v/>
      </c>
      <c r="O2" s="87" t="str">
        <f>IF(ISBLANK(MRSA!J32),"",MRSA!J32)</f>
        <v/>
      </c>
      <c r="P2" s="87" t="str">
        <f>IF(ISBLANK(MRSA!J19),"",MRSA!J19)</f>
        <v/>
      </c>
      <c r="Q2" s="87" t="str">
        <f>IF(ISBLANK(MRSA!J20),"",MRSA!J20)</f>
        <v/>
      </c>
      <c r="R2" s="87" t="str">
        <f>IF(ISBLANK(Screening!N7),"",Screening!N7)</f>
        <v/>
      </c>
      <c r="T2" s="87" t="str">
        <f>IF(ISBLANK(Screening!N9),"",Screening!N9)</f>
        <v/>
      </c>
      <c r="X2" s="87" t="str">
        <f>IF(ISBLANK(Screening!N11),"",Screening!N11)</f>
        <v/>
      </c>
      <c r="Y2" s="87" t="str">
        <f>IF(ISBLANK(Screening!N13),"",Screening!N13)</f>
        <v/>
      </c>
      <c r="Z2" s="87" t="str">
        <f>IF(ISBLANK(Screening!N17),"",Screening!N17)</f>
        <v/>
      </c>
      <c r="AA2" s="87" t="str">
        <f>IF(ISBLANK(Screening!N19),"",Screening!N19)</f>
        <v/>
      </c>
      <c r="AD2" s="87" t="str">
        <f>IF(ISBLANK(Screening!N21),"",Screening!N21)</f>
        <v/>
      </c>
      <c r="AE2" s="87" t="str">
        <f>IF(ISBLANK(Screening!N29),"",Screening!N29)</f>
        <v/>
      </c>
    </row>
    <row r="3" spans="1:75" x14ac:dyDescent="0.35">
      <c r="A3" s="88" t="s">
        <v>17</v>
      </c>
      <c r="B3" s="87" t="str">
        <f>IF(ISBLANK('Hosp ID'!E$14),"",'Hosp ID'!E$14)</f>
        <v/>
      </c>
      <c r="C3" s="87">
        <v>2</v>
      </c>
      <c r="D3" s="87">
        <f>SUM(AdmissionSem2)</f>
        <v>0</v>
      </c>
      <c r="E3" s="87">
        <f>SUM(PatientSem2)</f>
        <v>0</v>
      </c>
      <c r="F3" s="91" t="str">
        <f>IF(ISBLANK(Denominators!F$25),"",Denominators!F$25)</f>
        <v/>
      </c>
      <c r="G3" s="91" t="str">
        <f>IF(ISBLANK(MRSA!L8),"",MRSA!L8)</f>
        <v/>
      </c>
      <c r="H3" s="87" t="str">
        <f>IF(ISBLANK(MRSA!L5),"",MRSA!L5)</f>
        <v/>
      </c>
      <c r="I3" s="87" t="str">
        <f>IF(ISBLANK(MRSA!L6),"",MRSA!L6)</f>
        <v/>
      </c>
      <c r="J3" s="87" t="str">
        <f>IF(ISBLANK(MRSA!L12),"",MRSA!L12)</f>
        <v/>
      </c>
      <c r="K3" s="87" t="str">
        <f>IF(ISBLANK(MRSA!L13),"",MRSA!L13)</f>
        <v/>
      </c>
      <c r="L3" s="87" t="str">
        <f>IF(ISBLANK(MRSA!L26),"",MRSA!L26)</f>
        <v/>
      </c>
      <c r="M3" s="87" t="str">
        <f>IF(ISBLANK(MRSA!L28),"",MRSA!L28)</f>
        <v/>
      </c>
      <c r="N3" s="87" t="str">
        <f>IF(ISBLANK(MRSA!L30),"",MRSA!L30)</f>
        <v/>
      </c>
      <c r="O3" s="87" t="str">
        <f>IF(ISBLANK(MRSA!L32),"",MRSA!L32)</f>
        <v/>
      </c>
      <c r="P3" s="87" t="str">
        <f>IF(ISBLANK(MRSA!L19),"",MRSA!L19)</f>
        <v/>
      </c>
      <c r="Q3" s="87" t="str">
        <f>IF(ISBLANK(MRSA!L20),"",MRSA!L20)</f>
        <v/>
      </c>
      <c r="R3" s="87" t="str">
        <f>IF(ISBLANK(Screening!N7),"",Screening!N7)</f>
        <v/>
      </c>
      <c r="T3" s="87" t="str">
        <f>IF(ISBLANK(Screening!N9),"",Screening!N9)</f>
        <v/>
      </c>
      <c r="X3" s="87" t="str">
        <f>IF(ISBLANK(Screening!N11),"",Screening!N11)</f>
        <v/>
      </c>
      <c r="Y3" s="87" t="str">
        <f>IF(ISBLANK(Screening!N13),"",Screening!N13)</f>
        <v/>
      </c>
      <c r="Z3" s="87" t="str">
        <f>IF(ISBLANK(Screening!N17),"",Screening!N17)</f>
        <v/>
      </c>
      <c r="AA3" s="87" t="str">
        <f>IF(ISBLANK(Screening!N19),"",Screening!N19)</f>
        <v/>
      </c>
      <c r="AD3" s="87" t="str">
        <f>IF(ISBLANK(Screening!N21),"",Screening!N21)</f>
        <v/>
      </c>
      <c r="AE3" s="87" t="str">
        <f>IF(ISBLANK(Screening!N29),"",Screening!N29)</f>
        <v/>
      </c>
    </row>
    <row r="4" spans="1:75" x14ac:dyDescent="0.35">
      <c r="A4" s="88" t="s">
        <v>18</v>
      </c>
      <c r="B4" s="87" t="str">
        <f>IF(ISBLANK('Hosp ID'!E$14),"",'Hosp ID'!E$14)</f>
        <v/>
      </c>
      <c r="C4" s="87">
        <v>3</v>
      </c>
      <c r="D4" s="87">
        <f>SUM(AdmissionSem1,AdmissionSem2)</f>
        <v>0</v>
      </c>
      <c r="E4" s="87">
        <f>SUM(PatientSem1,PatientSem2)</f>
        <v>0</v>
      </c>
      <c r="F4" s="91" t="str">
        <f>IF(ISBLANK(Denominators!F$25),"",Denominators!F$25)</f>
        <v/>
      </c>
      <c r="G4" s="91" t="str">
        <f>IF(ISBLANK(MRSA!N8),"",MRSA!N8)</f>
        <v/>
      </c>
      <c r="H4" s="91" t="str">
        <f>MRSA!N5</f>
        <v/>
      </c>
      <c r="I4" s="91" t="str">
        <f>MRSA!N6</f>
        <v/>
      </c>
      <c r="J4" s="91" t="str">
        <f>MRSA!N12</f>
        <v/>
      </c>
      <c r="K4" s="91" t="str">
        <f>MRSA!N13</f>
        <v/>
      </c>
      <c r="L4" s="91" t="str">
        <f>MRSA!N26</f>
        <v/>
      </c>
      <c r="M4" s="91" t="str">
        <f>MRSA!N28</f>
        <v/>
      </c>
      <c r="N4" s="91" t="str">
        <f>MRSA!N30</f>
        <v/>
      </c>
      <c r="O4" s="91" t="str">
        <f>MRSA!N32</f>
        <v/>
      </c>
      <c r="P4" s="91" t="str">
        <f>MRSA!N19</f>
        <v/>
      </c>
      <c r="Q4" s="91" t="str">
        <f>MRSA!N20</f>
        <v/>
      </c>
      <c r="R4" s="87" t="str">
        <f>IF(ISBLANK(Screening!N7),"",Screening!N7)</f>
        <v/>
      </c>
      <c r="T4" s="87" t="str">
        <f>IF(ISBLANK(Screening!N9),"",Screening!N9)</f>
        <v/>
      </c>
      <c r="X4" s="87" t="str">
        <f>IF(ISBLANK(Screening!N11),"",Screening!N11)</f>
        <v/>
      </c>
      <c r="Y4" s="87" t="str">
        <f>IF(ISBLANK(Screening!N13),"",Screening!N13)</f>
        <v/>
      </c>
      <c r="Z4" s="87" t="str">
        <f>IF(ISBLANK(Screening!N17),"",Screening!N17)</f>
        <v/>
      </c>
      <c r="AA4" s="87" t="str">
        <f>IF(ISBLANK(Screening!N19),"",Screening!N19)</f>
        <v/>
      </c>
      <c r="AD4" s="87" t="str">
        <f>IF(ISBLANK(Screening!N21),"",Screening!N21)</f>
        <v/>
      </c>
      <c r="AE4" s="87" t="str">
        <f>IF(ISBLANK(Screening!N29),"",Screening!N29)</f>
        <v/>
      </c>
    </row>
    <row r="5" spans="1:75" s="90" customFormat="1" x14ac:dyDescent="0.35">
      <c r="A5" s="90" t="s">
        <v>15</v>
      </c>
      <c r="B5" s="90" t="s">
        <v>19</v>
      </c>
      <c r="C5" s="90" t="s">
        <v>44</v>
      </c>
      <c r="D5" s="90" t="s">
        <v>45</v>
      </c>
      <c r="E5" s="90" t="s">
        <v>46</v>
      </c>
      <c r="F5" s="90" t="s">
        <v>47</v>
      </c>
      <c r="G5" s="90" t="s">
        <v>48</v>
      </c>
      <c r="H5" s="90" t="s">
        <v>49</v>
      </c>
      <c r="I5" s="90" t="s">
        <v>344</v>
      </c>
      <c r="J5" s="90" t="s">
        <v>345</v>
      </c>
      <c r="K5" s="90" t="s">
        <v>346</v>
      </c>
      <c r="L5" s="90" t="s">
        <v>347</v>
      </c>
      <c r="M5" s="90" t="s">
        <v>348</v>
      </c>
      <c r="N5" s="90" t="s">
        <v>349</v>
      </c>
      <c r="O5" s="90" t="s">
        <v>350</v>
      </c>
      <c r="P5" s="90" t="s">
        <v>351</v>
      </c>
      <c r="Q5" s="90" t="s">
        <v>352</v>
      </c>
      <c r="R5" s="90" t="s">
        <v>353</v>
      </c>
      <c r="S5" s="90" t="s">
        <v>354</v>
      </c>
      <c r="T5" s="90" t="s">
        <v>355</v>
      </c>
      <c r="U5" s="90" t="s">
        <v>356</v>
      </c>
      <c r="V5" s="90" t="s">
        <v>50</v>
      </c>
      <c r="W5" s="90" t="s">
        <v>51</v>
      </c>
      <c r="X5" s="90" t="s">
        <v>52</v>
      </c>
      <c r="Y5" s="90" t="s">
        <v>357</v>
      </c>
      <c r="Z5" s="90" t="s">
        <v>53</v>
      </c>
      <c r="AA5" s="90" t="s">
        <v>358</v>
      </c>
      <c r="AB5" s="90" t="s">
        <v>359</v>
      </c>
      <c r="AC5" s="90" t="s">
        <v>360</v>
      </c>
      <c r="AD5" s="90" t="s">
        <v>361</v>
      </c>
      <c r="AE5" s="90" t="s">
        <v>362</v>
      </c>
      <c r="AF5" s="90" t="s">
        <v>363</v>
      </c>
      <c r="AG5" s="90" t="s">
        <v>364</v>
      </c>
      <c r="AH5" s="90" t="s">
        <v>365</v>
      </c>
      <c r="AI5" s="90" t="s">
        <v>366</v>
      </c>
      <c r="AJ5" s="90" t="s">
        <v>367</v>
      </c>
      <c r="AK5" s="90" t="s">
        <v>368</v>
      </c>
      <c r="AL5" s="90" t="s">
        <v>369</v>
      </c>
      <c r="AM5" s="90" t="s">
        <v>370</v>
      </c>
      <c r="AN5" s="90" t="s">
        <v>54</v>
      </c>
      <c r="AO5" s="90" t="s">
        <v>55</v>
      </c>
      <c r="AP5" s="90" t="s">
        <v>371</v>
      </c>
      <c r="AQ5" s="90" t="s">
        <v>372</v>
      </c>
      <c r="AR5" s="90" t="s">
        <v>373</v>
      </c>
      <c r="AS5" s="90" t="s">
        <v>374</v>
      </c>
      <c r="AT5" s="90" t="s">
        <v>375</v>
      </c>
      <c r="AU5" s="90" t="s">
        <v>376</v>
      </c>
      <c r="AV5" s="90" t="s">
        <v>377</v>
      </c>
      <c r="AW5" s="90" t="s">
        <v>378</v>
      </c>
      <c r="AX5" s="90" t="s">
        <v>379</v>
      </c>
      <c r="AY5" s="90" t="s">
        <v>380</v>
      </c>
      <c r="AZ5" s="90" t="s">
        <v>381</v>
      </c>
      <c r="BA5" s="90" t="s">
        <v>382</v>
      </c>
      <c r="BB5" s="90" t="s">
        <v>56</v>
      </c>
      <c r="BC5" s="90" t="s">
        <v>57</v>
      </c>
      <c r="BD5" s="90" t="s">
        <v>58</v>
      </c>
      <c r="BE5" s="90" t="s">
        <v>59</v>
      </c>
      <c r="BF5" s="90" t="s">
        <v>60</v>
      </c>
      <c r="BG5" s="90" t="s">
        <v>61</v>
      </c>
      <c r="BH5" s="90" t="s">
        <v>395</v>
      </c>
      <c r="BI5" s="90" t="s">
        <v>400</v>
      </c>
      <c r="BJ5" s="90" t="s">
        <v>396</v>
      </c>
      <c r="BK5" s="90" t="s">
        <v>397</v>
      </c>
      <c r="BL5" s="90" t="s">
        <v>398</v>
      </c>
      <c r="BM5" s="90" t="s">
        <v>399</v>
      </c>
      <c r="BN5" s="90" t="s">
        <v>401</v>
      </c>
      <c r="BO5" s="90" t="s">
        <v>402</v>
      </c>
      <c r="BP5" s="90" t="s">
        <v>403</v>
      </c>
      <c r="BQ5" s="90" t="s">
        <v>404</v>
      </c>
      <c r="BR5" s="90" t="s">
        <v>405</v>
      </c>
      <c r="BS5" s="90" t="s">
        <v>406</v>
      </c>
      <c r="BT5" s="90" t="s">
        <v>407</v>
      </c>
      <c r="BU5" s="90" t="s">
        <v>408</v>
      </c>
      <c r="BV5" s="90" t="s">
        <v>409</v>
      </c>
      <c r="BW5" s="90" t="s">
        <v>410</v>
      </c>
    </row>
    <row r="6" spans="1:75" x14ac:dyDescent="0.35">
      <c r="A6" s="88" t="s">
        <v>5</v>
      </c>
      <c r="B6" s="87" t="str">
        <f>IF(ISBLANK('Hosp ID'!E$14),"",'Hosp ID'!E$14)</f>
        <v/>
      </c>
      <c r="C6" s="87">
        <v>1</v>
      </c>
      <c r="D6" s="87">
        <f>SUM(AdmissionSem1)</f>
        <v>0</v>
      </c>
      <c r="E6" s="87">
        <f>SUM(PatientSem1)</f>
        <v>0</v>
      </c>
      <c r="F6" s="91" t="str">
        <f>IF(ISBLANK(Denominators!F$25),"",Denominators!F$25)</f>
        <v/>
      </c>
      <c r="G6" s="91" t="str">
        <f>IF(ISBLANK('MRGN (1)'!L9),"",'MRGN (1)'!L9)</f>
        <v/>
      </c>
      <c r="H6" s="91" t="str">
        <f>IF(ISBLANK('MRGN (1)'!L15),"",'MRGN (1)'!L15)</f>
        <v/>
      </c>
      <c r="I6" s="91" t="str">
        <f>IF(ISBLANK('MRGN (1)'!L20),"",'MRGN (1)'!L20)</f>
        <v/>
      </c>
      <c r="J6" s="91" t="str">
        <f>IF(ISBLANK('MRGN (1)'!L25),"",'MRGN (1)'!L25)</f>
        <v/>
      </c>
      <c r="K6" s="91" t="str">
        <f>IF(ISBLANK('MRGN (1)'!L27),"",'MRGN (1)'!L27)</f>
        <v/>
      </c>
      <c r="L6" s="91" t="str">
        <f>IF(ISBLANK('MRGN (1)'!L29),"",'MRGN (1)'!L29)</f>
        <v/>
      </c>
      <c r="M6" s="91" t="str">
        <f>IF(ISBLANK('MRGN (1)'!L31),"",'MRGN (1)'!L31)</f>
        <v/>
      </c>
      <c r="N6" s="87" t="str">
        <f>IF(ISBLANK('MRGN (1)'!L33),"",'MRGN (1)'!L33)</f>
        <v/>
      </c>
      <c r="O6" s="91" t="str">
        <f>IF(ISBLANK('MRGN (1)'!L35),"",'MRGN (1)'!L35)</f>
        <v/>
      </c>
      <c r="P6" s="91" t="str">
        <f>IF(ISBLANK('MRGN (1)'!L38),"",'MRGN (1)'!L38)</f>
        <v/>
      </c>
      <c r="Q6" s="87" t="str">
        <f>IF(ISBLANK('MRGN (1)'!L40),"",'MRGN (1)'!L40)</f>
        <v/>
      </c>
      <c r="R6" s="91" t="str">
        <f>IF(ISBLANK('MRGN (1)'!L42),"",'MRGN (1)'!L42)</f>
        <v/>
      </c>
      <c r="S6" s="87" t="str">
        <f>IF(ISBLANK('MRGN (1)'!L44),"",'MRGN (1)'!L44)</f>
        <v/>
      </c>
      <c r="T6" s="87" t="str">
        <f>IF(ISBLANK('MRGN (1)'!L46),"",'MRGN (1)'!L46)</f>
        <v/>
      </c>
      <c r="U6" s="87" t="str">
        <f>IF(ISBLANK('MRGN (1)'!L48),"",'MRGN (1)'!L48)</f>
        <v/>
      </c>
      <c r="V6" s="87" t="str">
        <f>IF(ISBLANK('MRGN (1)'!L52),"",'MRGN (1)'!L52)</f>
        <v/>
      </c>
      <c r="W6" s="87" t="str">
        <f>IF(ISBLANK('MRGN (1)'!L5),"",'MRGN (1)'!L5)</f>
        <v/>
      </c>
      <c r="X6" s="87" t="str">
        <f>IF(ISBLANK('MRGN (2)'!L9),"",'MRGN (2)'!L9)</f>
        <v/>
      </c>
      <c r="Y6" s="87" t="str">
        <f>IF(ISBLANK('MRGN (2)'!L14),"",'MRGN (2)'!L14)</f>
        <v/>
      </c>
      <c r="Z6" s="87" t="str">
        <f>IF(ISBLANK('MRGN (2)'!L19),"",'MRGN (2)'!L19)</f>
        <v/>
      </c>
      <c r="AA6" s="87" t="str">
        <f>IF(ISBLANK('MRGN (2)'!L24),"",'MRGN (2)'!L24)</f>
        <v/>
      </c>
      <c r="AB6" s="87" t="str">
        <f>IF(ISBLANK('MRGN (2)'!L29),"",'MRGN (2)'!L29)</f>
        <v/>
      </c>
      <c r="AC6" s="87" t="str">
        <f>IF(ISBLANK('MRGN (2)'!L31),"",'MRGN (2)'!L31)</f>
        <v/>
      </c>
      <c r="AD6" s="87" t="str">
        <f>IF(ISBLANK('MRGN (2)'!L33),"",'MRGN (2)'!L33)</f>
        <v/>
      </c>
      <c r="AE6" s="87" t="str">
        <f>IF(ISBLANK('MRGN (2)'!L35),"",'MRGN (2)'!L35)</f>
        <v/>
      </c>
      <c r="AF6" s="87" t="str">
        <f>IF(ISBLANK('MRGN (2)'!L37),"",'MRGN (2)'!L37)</f>
        <v/>
      </c>
      <c r="AG6" s="87" t="str">
        <f>IF(ISBLANK('MRGN (2)'!L39),"",'MRGN (2)'!L39)</f>
        <v/>
      </c>
      <c r="AH6" s="87" t="str">
        <f>IF(ISBLANK('MRGN (2)'!L42),"",'MRGN (2)'!L42)</f>
        <v/>
      </c>
      <c r="AI6" s="87" t="str">
        <f>IF(ISBLANK('MRGN (2)'!L44),"",'MRGN (2)'!L44)</f>
        <v/>
      </c>
      <c r="AJ6" s="87" t="str">
        <f>IF(ISBLANK('MRGN (2)'!L46),"",'MRGN (2)'!L46)</f>
        <v/>
      </c>
      <c r="AK6" s="87" t="str">
        <f>IF(ISBLANK('MRGN (2)'!L48),"",'MRGN (2)'!L48)</f>
        <v/>
      </c>
      <c r="AL6" s="87" t="str">
        <f>IF(ISBLANK('MRGN (2)'!L50),"",'MRGN (2)'!L50)</f>
        <v/>
      </c>
      <c r="AM6" s="87" t="str">
        <f>IF(ISBLANK('MRGN (2)'!L52),"",'MRGN (2)'!L52)</f>
        <v/>
      </c>
      <c r="AN6" s="87" t="str">
        <f>IF(ISBLANK('MRGN (2)'!L56),"",'MRGN (2)'!L56)</f>
        <v/>
      </c>
      <c r="AO6" s="87" t="str">
        <f>IF(ISBLANK('MRGN (2)'!L5),"",'MRGN (2)'!L5)</f>
        <v/>
      </c>
      <c r="AP6" s="87" t="str">
        <f>IF(ISBLANK('MRGN (3)'!K7),"",'MRGN (3)'!K7)</f>
        <v/>
      </c>
      <c r="AQ6" s="87" t="str">
        <f>IF(ISBLANK('MRGN (3)'!K9),"",'MRGN (3)'!K9)</f>
        <v/>
      </c>
      <c r="AR6" s="87" t="str">
        <f>IF(ISBLANK('MRGN (3)'!K11),"",'MRGN (3)'!K11)</f>
        <v/>
      </c>
      <c r="AS6" s="87" t="str">
        <f>IF(ISBLANK('MRGN (3)'!K13),"",'MRGN (3)'!K13)</f>
        <v/>
      </c>
      <c r="AT6" s="87" t="str">
        <f>IF(ISBLANK('MRGN (3)'!K15),"",'MRGN (3)'!K15)</f>
        <v/>
      </c>
      <c r="AU6" s="87" t="str">
        <f>IF(ISBLANK('MRGN (3)'!K17),"",'MRGN (3)'!K17)</f>
        <v/>
      </c>
      <c r="AV6" s="87" t="str">
        <f>IF(ISBLANK('MRGN (3)'!K20),"",'MRGN (3)'!K20)</f>
        <v/>
      </c>
      <c r="AW6" s="87" t="str">
        <f>IF(ISBLANK('MRGN (3)'!K22),"",'MRGN (3)'!K22)</f>
        <v/>
      </c>
      <c r="AX6" s="87" t="str">
        <f>IF(ISBLANK('MRGN (3)'!K24),"",'MRGN (3)'!K24)</f>
        <v/>
      </c>
      <c r="AY6" s="87" t="str">
        <f>IF(ISBLANK('MRGN (3)'!K26),"",'MRGN (3)'!K26)</f>
        <v/>
      </c>
      <c r="AZ6" s="87" t="str">
        <f>IF(ISBLANK('MRGN (3)'!K28),"",'MRGN (3)'!K28)</f>
        <v/>
      </c>
      <c r="BA6" s="87" t="str">
        <f>IF(ISBLANK('MRGN (3)'!K30),"",'MRGN (3)'!K30)</f>
        <v/>
      </c>
      <c r="BB6" s="87" t="str">
        <f>IF(ISBLANK('MRGN (3)'!K37),"",'MRGN (3)'!K37)</f>
        <v/>
      </c>
      <c r="BC6" s="87" t="str">
        <f>IF(ISBLANK('MRGN (3)'!K42),"",'MRGN (3)'!K42)</f>
        <v/>
      </c>
      <c r="BD6" s="87" t="str">
        <f>IF(ISBLANK('MRGN (3)'!K34),"",'MRGN (3)'!K34)</f>
        <v/>
      </c>
      <c r="BE6" s="87" t="str">
        <f>IF(ISBLANK('MRGN (3)'!K51),"",'MRGN (3)'!K51)</f>
        <v/>
      </c>
      <c r="BF6" s="87" t="str">
        <f>IF(ISBLANK('MRGN (3)'!K56),"",'MRGN (3)'!K56)</f>
        <v/>
      </c>
      <c r="BG6" s="87" t="str">
        <f>IF(ISBLANK('MRGN (3)'!K48),"",'MRGN (3)'!K48)</f>
        <v/>
      </c>
      <c r="BH6" s="87" t="str">
        <f>IF(ISBLANK(Screening!P7),"",Screening!P7)</f>
        <v/>
      </c>
      <c r="BI6" s="87" t="str">
        <f>IF(ISBLANK(Screening!P9),"",Screening!P9)</f>
        <v/>
      </c>
      <c r="BJ6" s="87" t="str">
        <f>IF(ISBLANK(Screening!P11),"",Screening!P11)</f>
        <v/>
      </c>
      <c r="BK6" s="87" t="str">
        <f>IF(ISBLANK(Screening!P13),"",Screening!P13)</f>
        <v/>
      </c>
      <c r="BL6" s="87" t="str">
        <f>IF(ISBLANK(Screening!P17),"",Screening!P17)</f>
        <v/>
      </c>
      <c r="BM6" s="87" t="str">
        <f>IF(ISBLANK(Screening!P19),"",Screening!P19)</f>
        <v/>
      </c>
      <c r="BN6" s="87" t="str">
        <f>IF(ISBLANK(Screening!P21),"",Screening!P21)</f>
        <v/>
      </c>
      <c r="BO6" s="87" t="str">
        <f>IF(ISBLANK(Screening!P27),"",Screening!P27)</f>
        <v/>
      </c>
      <c r="BP6" s="87" t="str">
        <f>IF(ISBLANK(Screening!R7),"",Screening!R7)</f>
        <v/>
      </c>
      <c r="BQ6" s="87" t="str">
        <f>IF(ISBLANK(Screening!R9),"",Screening!R9)</f>
        <v/>
      </c>
      <c r="BR6" s="87" t="str">
        <f>IF(ISBLANK(Screening!R11),"",Screening!R11)</f>
        <v/>
      </c>
      <c r="BS6" s="87" t="str">
        <f>IF(ISBLANK(Screening!R13),"",Screening!R13)</f>
        <v/>
      </c>
      <c r="BT6" s="87" t="str">
        <f>IF(ISBLANK(Screening!R17),"",Screening!R17)</f>
        <v/>
      </c>
      <c r="BU6" s="87" t="str">
        <f>IF(ISBLANK(Screening!R19),"",Screening!R19)</f>
        <v/>
      </c>
      <c r="BV6" s="87" t="str">
        <f>IF(ISBLANK(Screening!R21),"",Screening!R21)</f>
        <v/>
      </c>
      <c r="BW6" s="87" t="str">
        <f>IF(ISBLANK(Screening!R27),"",Screening!R27)</f>
        <v/>
      </c>
    </row>
    <row r="7" spans="1:75" x14ac:dyDescent="0.35">
      <c r="A7" s="88" t="s">
        <v>17</v>
      </c>
      <c r="B7" s="87" t="str">
        <f>IF(ISBLANK('Hosp ID'!E$14),"",'Hosp ID'!E$14)</f>
        <v/>
      </c>
      <c r="C7" s="87">
        <v>2</v>
      </c>
      <c r="D7" s="87">
        <f>SUM(AdmissionSem2)</f>
        <v>0</v>
      </c>
      <c r="E7" s="87">
        <f>SUM(PatientSem2)</f>
        <v>0</v>
      </c>
      <c r="F7" s="91" t="str">
        <f>IF(ISBLANK(Denominators!F$25),"",Denominators!F$25)</f>
        <v/>
      </c>
      <c r="G7" s="91" t="str">
        <f>IF(ISBLANK('MRGN (1)'!N9),"",'MRGN (1)'!N9)</f>
        <v/>
      </c>
      <c r="H7" s="91" t="str">
        <f>IF(ISBLANK('MRGN (1)'!N15),"",'MRGN (1)'!N15)</f>
        <v/>
      </c>
      <c r="I7" s="91" t="str">
        <f>IF(ISBLANK('MRGN (1)'!N20),"",'MRGN (1)'!N20)</f>
        <v/>
      </c>
      <c r="J7" s="91" t="str">
        <f>IF(ISBLANK('MRGN (1)'!N25),"",'MRGN (1)'!N25)</f>
        <v/>
      </c>
      <c r="K7" s="91" t="str">
        <f>IF(ISBLANK('MRGN (1)'!N27),"",'MRGN (1)'!N27)</f>
        <v/>
      </c>
      <c r="L7" s="91" t="str">
        <f>IF(ISBLANK('MRGN (1)'!N29),"",'MRGN (1)'!N29)</f>
        <v/>
      </c>
      <c r="M7" s="91" t="str">
        <f>IF(ISBLANK('MRGN (1)'!N31),"",'MRGN (1)'!N31)</f>
        <v/>
      </c>
      <c r="N7" s="87" t="str">
        <f>IF(ISBLANK('MRGN (1)'!N33),"",'MRGN (1)'!N33)</f>
        <v/>
      </c>
      <c r="O7" s="91" t="str">
        <f>IF(ISBLANK('MRGN (1)'!N35),"",'MRGN (1)'!N35)</f>
        <v/>
      </c>
      <c r="P7" s="87" t="str">
        <f>IF(ISBLANK('MRGN (1)'!N38),"",'MRGN (1)'!N38)</f>
        <v/>
      </c>
      <c r="Q7" s="87" t="str">
        <f>IF(ISBLANK('MRGN (1)'!N40),"",'MRGN (1)'!N40)</f>
        <v/>
      </c>
      <c r="R7" s="91" t="str">
        <f>IF(ISBLANK('MRGN (1)'!N42),"",'MRGN (1)'!N42)</f>
        <v/>
      </c>
      <c r="S7" s="87" t="str">
        <f>IF(ISBLANK('MRGN (1)'!N44),"",'MRGN (1)'!N44)</f>
        <v/>
      </c>
      <c r="T7" s="87" t="str">
        <f>IF(ISBLANK('MRGN (1)'!N46),"",'MRGN (1)'!N46)</f>
        <v/>
      </c>
      <c r="U7" s="87" t="str">
        <f>IF(ISBLANK('MRGN (1)'!N48),"",'MRGN (1)'!N48)</f>
        <v/>
      </c>
      <c r="V7" s="87" t="str">
        <f>IF(ISBLANK('MRGN (1)'!N52),"",'MRGN (1)'!N52)</f>
        <v/>
      </c>
      <c r="W7" s="87" t="str">
        <f>IF(ISBLANK('MRGN (1)'!N5),"",'MRGN (1)'!N5)</f>
        <v/>
      </c>
      <c r="X7" s="87" t="str">
        <f>IF(ISBLANK('MRGN (2)'!N9),"",'MRGN (2)'!N9)</f>
        <v/>
      </c>
      <c r="Y7" s="87" t="str">
        <f>IF(ISBLANK('MRGN (2)'!N14),"",'MRGN (2)'!N14)</f>
        <v/>
      </c>
      <c r="Z7" s="87" t="str">
        <f>IF(ISBLANK('MRGN (2)'!N19),"",'MRGN (2)'!N19)</f>
        <v/>
      </c>
      <c r="AA7" s="87" t="str">
        <f>IF(ISBLANK('MRGN (2)'!N24),"",'MRGN (2)'!N24)</f>
        <v/>
      </c>
      <c r="AB7" s="87" t="str">
        <f>IF(ISBLANK('MRGN (2)'!N29),"",'MRGN (2)'!N29)</f>
        <v/>
      </c>
      <c r="AC7" s="87" t="str">
        <f>IF(ISBLANK('MRGN (2)'!N31),"",'MRGN (2)'!N31)</f>
        <v/>
      </c>
      <c r="AD7" s="87" t="str">
        <f>IF(ISBLANK('MRGN (2)'!N33),"",'MRGN (2)'!N33)</f>
        <v/>
      </c>
      <c r="AE7" s="87" t="str">
        <f>IF(ISBLANK('MRGN (2)'!N35),"",'MRGN (2)'!N35)</f>
        <v/>
      </c>
      <c r="AF7" s="87" t="str">
        <f>IF(ISBLANK('MRGN (2)'!N37),"",'MRGN (2)'!N37)</f>
        <v/>
      </c>
      <c r="AG7" s="87" t="str">
        <f>IF(ISBLANK('MRGN (2)'!N39),"",'MRGN (2)'!N39)</f>
        <v/>
      </c>
      <c r="AH7" s="87" t="str">
        <f>IF(ISBLANK('MRGN (2)'!N42),"",'MRGN (2)'!N42)</f>
        <v/>
      </c>
      <c r="AI7" s="87" t="str">
        <f>IF(ISBLANK('MRGN (2)'!N44),"",'MRGN (2)'!N44)</f>
        <v/>
      </c>
      <c r="AJ7" s="87" t="str">
        <f>IF(ISBLANK('MRGN (2)'!N46),"",'MRGN (2)'!N46)</f>
        <v/>
      </c>
      <c r="AK7" s="87" t="str">
        <f>IF(ISBLANK('MRGN (2)'!N48),"",'MRGN (2)'!N48)</f>
        <v/>
      </c>
      <c r="AL7" s="87" t="str">
        <f>IF(ISBLANK('MRGN (2)'!N50),"",'MRGN (2)'!N50)</f>
        <v/>
      </c>
      <c r="AM7" s="87" t="str">
        <f>IF(ISBLANK('MRGN (2)'!N52),"",'MRGN (2)'!N52)</f>
        <v/>
      </c>
      <c r="AN7" s="87" t="str">
        <f>IF(ISBLANK('MRGN (2)'!N56),"",'MRGN (2)'!N56)</f>
        <v/>
      </c>
      <c r="AO7" s="87" t="str">
        <f>IF(ISBLANK('MRGN (2)'!N5),"",'MRGN (2)'!N5)</f>
        <v/>
      </c>
      <c r="AP7" s="87" t="str">
        <f>IF(ISBLANK('MRGN (3)'!M7),"",'MRGN (3)'!M7)</f>
        <v/>
      </c>
      <c r="AQ7" s="87" t="str">
        <f>IF(ISBLANK('MRGN (3)'!M9),"",'MRGN (3)'!M9)</f>
        <v/>
      </c>
      <c r="AR7" s="87" t="str">
        <f>IF(ISBLANK('MRGN (3)'!M11),"",'MRGN (3)'!M11)</f>
        <v/>
      </c>
      <c r="AS7" s="87" t="str">
        <f>IF(ISBLANK('MRGN (3)'!M13),"",'MRGN (3)'!M13)</f>
        <v/>
      </c>
      <c r="AT7" s="87" t="str">
        <f>IF(ISBLANK('MRGN (3)'!M15),"",'MRGN (3)'!M15)</f>
        <v/>
      </c>
      <c r="AU7" s="87" t="str">
        <f>IF(ISBLANK('MRGN (3)'!M17),"",'MRGN (3)'!M17)</f>
        <v/>
      </c>
      <c r="AV7" s="87" t="str">
        <f>IF(ISBLANK('MRGN (3)'!M20),"",'MRGN (3)'!M20)</f>
        <v/>
      </c>
      <c r="AW7" s="87" t="str">
        <f>IF(ISBLANK('MRGN (3)'!M22),"",'MRGN (3)'!M22)</f>
        <v/>
      </c>
      <c r="AX7" s="87" t="str">
        <f>IF(ISBLANK('MRGN (3)'!M24),"",'MRGN (3)'!M24)</f>
        <v/>
      </c>
      <c r="AY7" s="87" t="str">
        <f>IF(ISBLANK('MRGN (3)'!M26),"",'MRGN (3)'!M26)</f>
        <v/>
      </c>
      <c r="AZ7" s="87" t="str">
        <f>IF(ISBLANK('MRGN (3)'!M28),"",'MRGN (3)'!M28)</f>
        <v/>
      </c>
      <c r="BA7" s="87" t="str">
        <f>IF(ISBLANK('MRGN (3)'!M30),"",'MRGN (3)'!M30)</f>
        <v/>
      </c>
      <c r="BB7" s="87" t="str">
        <f>IF(ISBLANK('MRGN (3)'!M37),"",'MRGN (3)'!M37)</f>
        <v/>
      </c>
      <c r="BC7" s="87" t="str">
        <f>IF(ISBLANK('MRGN (3)'!M42),"",'MRGN (3)'!M42)</f>
        <v/>
      </c>
      <c r="BD7" s="87" t="str">
        <f>IF(ISBLANK('MRGN (3)'!M34),"",'MRGN (3)'!M34)</f>
        <v/>
      </c>
      <c r="BE7" s="87" t="str">
        <f>IF(ISBLANK('MRGN (3)'!M51),"",'MRGN (3)'!M51)</f>
        <v/>
      </c>
      <c r="BF7" s="87" t="str">
        <f>IF(ISBLANK('MRGN (3)'!M56),"",'MRGN (3)'!M56)</f>
        <v/>
      </c>
      <c r="BG7" s="87" t="str">
        <f>IF(ISBLANK('MRGN (3)'!M48),"",'MRGN (3)'!M48)</f>
        <v/>
      </c>
      <c r="BH7" s="87" t="str">
        <f>IF(ISBLANK(Screening!P7),"",Screening!P7)</f>
        <v/>
      </c>
      <c r="BI7" s="87" t="str">
        <f>IF(ISBLANK(Screening!P9),"",Screening!P9)</f>
        <v/>
      </c>
      <c r="BJ7" s="87" t="str">
        <f>IF(ISBLANK(Screening!P11),"",Screening!P11)</f>
        <v/>
      </c>
      <c r="BK7" s="87" t="str">
        <f>IF(ISBLANK(Screening!P13),"",Screening!P13)</f>
        <v/>
      </c>
      <c r="BL7" s="87" t="str">
        <f>IF(ISBLANK(Screening!P17),"",Screening!P17)</f>
        <v/>
      </c>
      <c r="BM7" s="87" t="str">
        <f>IF(ISBLANK(Screening!P19),"",Screening!P19)</f>
        <v/>
      </c>
      <c r="BN7" s="87" t="str">
        <f>IF(ISBLANK(Screening!P21),"",Screening!P21)</f>
        <v/>
      </c>
      <c r="BO7" s="87" t="str">
        <f>IF(ISBLANK(Screening!P27),"",Screening!P27)</f>
        <v/>
      </c>
      <c r="BP7" s="87" t="str">
        <f>IF(ISBLANK(Screening!R7),"",Screening!R7)</f>
        <v/>
      </c>
      <c r="BQ7" s="87" t="str">
        <f>IF(ISBLANK(Screening!R9),"",Screening!R9)</f>
        <v/>
      </c>
      <c r="BR7" s="87" t="str">
        <f>IF(ISBLANK(Screening!R11),"",Screening!R11)</f>
        <v/>
      </c>
      <c r="BS7" s="87" t="str">
        <f>IF(ISBLANK(Screening!R13),"",Screening!R13)</f>
        <v/>
      </c>
      <c r="BT7" s="87" t="str">
        <f>IF(ISBLANK(Screening!R17),"",Screening!R17)</f>
        <v/>
      </c>
      <c r="BU7" s="87" t="str">
        <f>IF(ISBLANK(Screening!R19),"",Screening!R19)</f>
        <v/>
      </c>
      <c r="BV7" s="87" t="str">
        <f>IF(ISBLANK(Screening!R21),"",Screening!R21)</f>
        <v/>
      </c>
      <c r="BW7" s="87" t="str">
        <f>IF(ISBLANK(Screening!R27),"",Screening!R27)</f>
        <v/>
      </c>
    </row>
    <row r="8" spans="1:75" x14ac:dyDescent="0.35">
      <c r="A8" s="89" t="s">
        <v>18</v>
      </c>
      <c r="B8" s="87" t="str">
        <f>IF(ISBLANK('Hosp ID'!E$14),"",'Hosp ID'!E$14)</f>
        <v/>
      </c>
      <c r="C8" s="87">
        <v>3</v>
      </c>
      <c r="D8" s="87">
        <f>SUM(AdmissionSem1,AdmissionSem2)</f>
        <v>0</v>
      </c>
      <c r="E8" s="87">
        <f>SUM(PatientSem1,PatientSem2)</f>
        <v>0</v>
      </c>
      <c r="F8" s="91" t="str">
        <f>IF(ISBLANK(Denominators!F$25),"",Denominators!F$25)</f>
        <v/>
      </c>
      <c r="G8" s="91" t="str">
        <f>'MRGN (1)'!P9</f>
        <v/>
      </c>
      <c r="H8" s="91" t="str">
        <f>'MRGN (1)'!P15</f>
        <v/>
      </c>
      <c r="I8" s="91" t="str">
        <f>'MRGN (1)'!P20</f>
        <v/>
      </c>
      <c r="J8" s="91" t="str">
        <f>'MRGN (1)'!P25</f>
        <v/>
      </c>
      <c r="K8" s="91" t="str">
        <f>'MRGN (1)'!P27</f>
        <v/>
      </c>
      <c r="L8" s="91" t="str">
        <f>'MRGN (1)'!P29</f>
        <v/>
      </c>
      <c r="M8" s="91" t="str">
        <f>'MRGN (1)'!P31</f>
        <v/>
      </c>
      <c r="N8" s="91" t="str">
        <f>'MRGN (1)'!P33</f>
        <v/>
      </c>
      <c r="O8" s="91" t="str">
        <f>'MRGN (1)'!P35</f>
        <v/>
      </c>
      <c r="P8" s="91" t="str">
        <f>'MRGN (1)'!P38</f>
        <v/>
      </c>
      <c r="Q8" s="91" t="str">
        <f>'MRGN (1)'!P40</f>
        <v/>
      </c>
      <c r="R8" s="91" t="str">
        <f>'MRGN (1)'!P42</f>
        <v/>
      </c>
      <c r="S8" s="91" t="str">
        <f>'MRGN (1)'!P44</f>
        <v/>
      </c>
      <c r="T8" s="91" t="str">
        <f>'MRGN (1)'!P46</f>
        <v/>
      </c>
      <c r="U8" s="91" t="str">
        <f>'MRGN (1)'!P48</f>
        <v/>
      </c>
      <c r="V8" s="91" t="str">
        <f>'MRGN (1)'!P52</f>
        <v/>
      </c>
      <c r="W8" s="87" t="str">
        <f>IF(ISBLANK('MRGN (1)'!P5),"",'MRGN (1)'!P5)</f>
        <v/>
      </c>
      <c r="X8" s="91" t="str">
        <f>'MRGN (2)'!P9</f>
        <v/>
      </c>
      <c r="Y8" s="91" t="str">
        <f>'MRGN (2)'!P14</f>
        <v/>
      </c>
      <c r="Z8" s="91" t="str">
        <f>'MRGN (2)'!P19</f>
        <v/>
      </c>
      <c r="AA8" s="91" t="str">
        <f>'MRGN (2)'!P24</f>
        <v/>
      </c>
      <c r="AB8" s="91" t="str">
        <f>'MRGN (2)'!P29</f>
        <v/>
      </c>
      <c r="AC8" s="91" t="str">
        <f>'MRGN (2)'!P31</f>
        <v/>
      </c>
      <c r="AD8" s="91" t="str">
        <f>'MRGN (2)'!P33</f>
        <v/>
      </c>
      <c r="AE8" s="91" t="str">
        <f>'MRGN (2)'!P35</f>
        <v/>
      </c>
      <c r="AF8" s="91" t="str">
        <f>'MRGN (2)'!P37</f>
        <v/>
      </c>
      <c r="AG8" s="91" t="str">
        <f>'MRGN (2)'!P39</f>
        <v/>
      </c>
      <c r="AH8" s="91" t="str">
        <f>'MRGN (2)'!P42</f>
        <v/>
      </c>
      <c r="AI8" s="91" t="str">
        <f>'MRGN (2)'!P44</f>
        <v/>
      </c>
      <c r="AJ8" s="91" t="str">
        <f>'MRGN (2)'!P46</f>
        <v/>
      </c>
      <c r="AK8" s="91" t="str">
        <f>'MRGN (2)'!P48</f>
        <v/>
      </c>
      <c r="AL8" s="91" t="str">
        <f>'MRGN (2)'!P50</f>
        <v/>
      </c>
      <c r="AM8" s="91" t="str">
        <f>'MRGN (2)'!P52</f>
        <v/>
      </c>
      <c r="AN8" s="91" t="str">
        <f>'MRGN (2)'!P56</f>
        <v/>
      </c>
      <c r="AO8" s="91">
        <f>'MRGN (2)'!P5</f>
        <v>0</v>
      </c>
      <c r="AP8" s="91" t="str">
        <f>'MRGN (3)'!O7</f>
        <v/>
      </c>
      <c r="AQ8" s="91" t="str">
        <f>'MRGN (3)'!O9</f>
        <v/>
      </c>
      <c r="AR8" s="91" t="str">
        <f>'MRGN (3)'!O11</f>
        <v/>
      </c>
      <c r="AS8" s="91" t="str">
        <f>'MRGN (3)'!O13</f>
        <v/>
      </c>
      <c r="AT8" s="91" t="str">
        <f>'MRGN (3)'!O15</f>
        <v/>
      </c>
      <c r="AU8" s="91" t="str">
        <f>'MRGN (3)'!O17</f>
        <v/>
      </c>
      <c r="AV8" s="91" t="str">
        <f>'MRGN (3)'!O20</f>
        <v/>
      </c>
      <c r="AW8" s="91" t="str">
        <f>'MRGN (3)'!O22</f>
        <v/>
      </c>
      <c r="AX8" s="91" t="str">
        <f>'MRGN (3)'!O24</f>
        <v/>
      </c>
      <c r="AY8" s="91" t="str">
        <f>'MRGN (3)'!O26</f>
        <v/>
      </c>
      <c r="AZ8" s="91" t="str">
        <f>'MRGN (3)'!O28</f>
        <v/>
      </c>
      <c r="BA8" s="91" t="str">
        <f>'MRGN (3)'!O30</f>
        <v/>
      </c>
      <c r="BB8" s="91" t="str">
        <f>'MRGN (3)'!O37</f>
        <v/>
      </c>
      <c r="BC8" s="91" t="str">
        <f>'MRGN (3)'!O42</f>
        <v/>
      </c>
      <c r="BD8" s="87">
        <f>'MRGN (3)'!O34</f>
        <v>0</v>
      </c>
      <c r="BE8" s="91" t="str">
        <f>'MRGN (3)'!O51</f>
        <v/>
      </c>
      <c r="BF8" s="91" t="str">
        <f>'MRGN (3)'!O56</f>
        <v/>
      </c>
      <c r="BG8" s="87">
        <f>'MRGN (3)'!O48</f>
        <v>0</v>
      </c>
      <c r="BH8" s="87" t="str">
        <f>IF(ISBLANK(Screening!P7),"",Screening!P7)</f>
        <v/>
      </c>
      <c r="BI8" s="87" t="str">
        <f>IF(ISBLANK(Screening!P9),"",Screening!P9)</f>
        <v/>
      </c>
      <c r="BJ8" s="87" t="str">
        <f>IF(ISBLANK(Screening!P11),"",Screening!P11)</f>
        <v/>
      </c>
      <c r="BK8" s="87" t="str">
        <f>IF(ISBLANK(Screening!P13),"",Screening!P13)</f>
        <v/>
      </c>
      <c r="BL8" s="87" t="str">
        <f>IF(ISBLANK(Screening!P17),"",Screening!P17)</f>
        <v/>
      </c>
      <c r="BM8" s="87" t="str">
        <f>IF(ISBLANK(Screening!P19),"",Screening!P19)</f>
        <v/>
      </c>
      <c r="BN8" s="87" t="str">
        <f>IF(ISBLANK(Screening!P21),"",Screening!P21)</f>
        <v/>
      </c>
      <c r="BO8" s="87" t="str">
        <f>IF(ISBLANK(Screening!P27),"",Screening!P27)</f>
        <v/>
      </c>
      <c r="BP8" s="87" t="str">
        <f>IF(ISBLANK(Screening!R7),"",Screening!R7)</f>
        <v/>
      </c>
      <c r="BQ8" s="87" t="str">
        <f>IF(ISBLANK(Screening!R9),"",Screening!R9)</f>
        <v/>
      </c>
      <c r="BR8" s="87" t="str">
        <f>IF(ISBLANK(Screening!R11),"",Screening!R11)</f>
        <v/>
      </c>
      <c r="BS8" s="87" t="str">
        <f>IF(ISBLANK(Screening!R13),"",Screening!R13)</f>
        <v/>
      </c>
      <c r="BT8" s="87" t="str">
        <f>IF(ISBLANK(Screening!R17),"",Screening!R17)</f>
        <v/>
      </c>
      <c r="BU8" s="87" t="str">
        <f>IF(ISBLANK(Screening!R19),"",Screening!R19)</f>
        <v/>
      </c>
      <c r="BV8" s="87" t="str">
        <f>IF(ISBLANK(Screening!R21),"",Screening!R21)</f>
        <v/>
      </c>
      <c r="BW8" s="87" t="str">
        <f>IF(ISBLANK(Screening!R27),"",Screening!R27)</f>
        <v/>
      </c>
    </row>
    <row r="9" spans="1:75" s="90" customFormat="1" x14ac:dyDescent="0.35">
      <c r="A9" s="90" t="s">
        <v>16</v>
      </c>
      <c r="B9" s="90" t="s">
        <v>19</v>
      </c>
      <c r="C9" s="90" t="s">
        <v>62</v>
      </c>
      <c r="D9" s="90" t="s">
        <v>63</v>
      </c>
      <c r="E9" s="90" t="s">
        <v>64</v>
      </c>
      <c r="F9" s="90" t="s">
        <v>65</v>
      </c>
      <c r="G9" s="90" t="s">
        <v>66</v>
      </c>
      <c r="H9" s="90" t="s">
        <v>67</v>
      </c>
      <c r="I9" s="90" t="s">
        <v>383</v>
      </c>
      <c r="J9" s="90" t="s">
        <v>384</v>
      </c>
      <c r="K9" s="90" t="s">
        <v>180</v>
      </c>
      <c r="L9" s="90" t="s">
        <v>385</v>
      </c>
      <c r="M9" s="90" t="s">
        <v>386</v>
      </c>
      <c r="N9" s="90" t="s">
        <v>68</v>
      </c>
      <c r="O9" s="90" t="s">
        <v>181</v>
      </c>
      <c r="P9" s="90" t="s">
        <v>387</v>
      </c>
      <c r="Q9" s="90" t="s">
        <v>388</v>
      </c>
      <c r="R9" s="90" t="s">
        <v>69</v>
      </c>
      <c r="S9" s="90" t="s">
        <v>185</v>
      </c>
      <c r="T9" s="90" t="s">
        <v>70</v>
      </c>
      <c r="U9" s="90" t="s">
        <v>389</v>
      </c>
      <c r="V9" s="90" t="s">
        <v>390</v>
      </c>
      <c r="W9" s="90" t="s">
        <v>182</v>
      </c>
      <c r="X9" s="90" t="s">
        <v>391</v>
      </c>
      <c r="Y9" s="90" t="s">
        <v>392</v>
      </c>
      <c r="Z9" s="90" t="s">
        <v>71</v>
      </c>
      <c r="AA9" s="90" t="s">
        <v>183</v>
      </c>
      <c r="AB9" s="90" t="s">
        <v>393</v>
      </c>
      <c r="AC9" s="90" t="s">
        <v>394</v>
      </c>
      <c r="AD9" s="90" t="s">
        <v>72</v>
      </c>
      <c r="AE9" s="90" t="s">
        <v>184</v>
      </c>
      <c r="AF9" s="90" t="s">
        <v>73</v>
      </c>
      <c r="AG9" s="90" t="s">
        <v>74</v>
      </c>
      <c r="AH9" s="90" t="s">
        <v>75</v>
      </c>
      <c r="AI9" s="90" t="s">
        <v>76</v>
      </c>
      <c r="AJ9" s="90" t="s">
        <v>77</v>
      </c>
      <c r="AK9" s="90" t="s">
        <v>63</v>
      </c>
      <c r="AL9" s="90" t="s">
        <v>411</v>
      </c>
      <c r="AM9" s="90" t="s">
        <v>412</v>
      </c>
      <c r="AN9" s="90" t="s">
        <v>413</v>
      </c>
      <c r="AO9" s="90" t="s">
        <v>414</v>
      </c>
      <c r="AP9" s="90" t="s">
        <v>415</v>
      </c>
      <c r="AQ9" s="90" t="s">
        <v>416</v>
      </c>
    </row>
    <row r="10" spans="1:75" x14ac:dyDescent="0.35">
      <c r="A10" s="89" t="s">
        <v>18</v>
      </c>
      <c r="B10" s="87" t="str">
        <f>IF(ISBLANK('Hosp ID'!E$14),"",'Hosp ID'!E$14)</f>
        <v/>
      </c>
      <c r="C10" s="87">
        <v>3</v>
      </c>
      <c r="D10" s="87">
        <f>SUM(AdmissionSem1,AdmissionSem2)</f>
        <v>0</v>
      </c>
      <c r="E10" s="87">
        <f>SUM(PatientSem1,PatientSem2)</f>
        <v>0</v>
      </c>
      <c r="F10" s="91" t="str">
        <f>IF(ISBLANK(Denominators!F$25),"",Denominators!F$25)</f>
        <v/>
      </c>
      <c r="G10" s="87" t="str">
        <f>IF(ISBLANK(VRE!K5),"",VRE!K5)</f>
        <v/>
      </c>
      <c r="H10" s="87" t="str">
        <f>IF(ISBLANK(VRE!K8),"",VRE!K8)</f>
        <v/>
      </c>
      <c r="I10" s="87" t="str">
        <f>IF(ISBLANK(VRE!K11),"",VRE!K11)</f>
        <v/>
      </c>
      <c r="J10" s="87" t="str">
        <f>IF(ISBLANK(VRE!K13),"",VRE!K13)</f>
        <v/>
      </c>
      <c r="K10" s="87" t="str">
        <f>IF(ISBLANK(VRE!K15),"",VRE!K15)</f>
        <v/>
      </c>
      <c r="L10" s="87" t="str">
        <f>IF(ISBLANK(VRE!K18),"",VRE!K18)</f>
        <v/>
      </c>
      <c r="M10" s="87" t="str">
        <f>IF(ISBLANK(VRE!K20),"",VRE!K20)</f>
        <v/>
      </c>
      <c r="N10" s="87" t="str">
        <f>IF(ISBLANK(VRE!K23),"",VRE!K23)</f>
        <v/>
      </c>
      <c r="O10" s="87" t="str">
        <f>IF(ISBLANK(VRE!K26),"",VRE!K26)</f>
        <v/>
      </c>
      <c r="P10" s="87" t="str">
        <f>IF(ISBLANK(VRE!K30),"",VRE!K30)</f>
        <v/>
      </c>
      <c r="Q10" s="87" t="str">
        <f>IF(ISBLANK(VRE!K33),"",VRE!K33)</f>
        <v/>
      </c>
      <c r="R10" s="87" t="str">
        <f>IF(ISBLANK(VRE!K37),"",VRE!K37)</f>
        <v/>
      </c>
      <c r="S10" s="87" t="str">
        <f>IF(ISBLANK(VRE!K43),"",VRE!K43)</f>
        <v/>
      </c>
      <c r="T10" s="87" t="str">
        <f>IF(ISBLANK(VRE!K46),"",VRE!K46)</f>
        <v/>
      </c>
      <c r="U10" s="87" t="str">
        <f>IF(ISBLANK(VRE!K49),"",VRE!K49)</f>
        <v/>
      </c>
      <c r="V10" s="87" t="str">
        <f>IF(ISBLANK(VRE!K51),"",VRE!K51)</f>
        <v/>
      </c>
      <c r="W10" s="87" t="str">
        <f>IF(ISBLANK(VRE!K53),"",VRE!K53)</f>
        <v/>
      </c>
      <c r="X10" s="87" t="str">
        <f>IF(ISBLANK(VRE!K56),"",VRE!K56)</f>
        <v/>
      </c>
      <c r="Y10" s="87" t="str">
        <f>IF(ISBLANK(VRE!K58),"",VRE!K58)</f>
        <v/>
      </c>
      <c r="Z10" s="87" t="str">
        <f>IF(ISBLANK(VRE!K62),"",VRE!K62)</f>
        <v/>
      </c>
      <c r="AA10" s="87" t="str">
        <f>IF(ISBLANK(VRE!K65),"",VRE!K65)</f>
        <v/>
      </c>
      <c r="AB10" s="87" t="str">
        <f>IF(ISBLANK(VRE!K69),"",VRE!K69)</f>
        <v/>
      </c>
      <c r="AC10" s="87" t="str">
        <f>IF(ISBLANK(VRE!K72),"",VRE!K72)</f>
        <v/>
      </c>
      <c r="AD10" s="87" t="str">
        <f>IF(ISBLANK(VRE!K76),"",VRE!K76)</f>
        <v/>
      </c>
      <c r="AE10" s="87" t="str">
        <f>IF(ISBLANK(Screening!T27),"",Screening!T27)</f>
        <v/>
      </c>
      <c r="AF10" s="87" t="str">
        <f>IF(ISBLANK(VRE!K82),"",VRE!K82)</f>
        <v/>
      </c>
      <c r="AG10" s="87" t="str">
        <f>IF(ISBLANK(VRE!K85),"",VRE!K85)</f>
        <v/>
      </c>
      <c r="AH10" s="87" t="str">
        <f>IF(ISBLANK(VRE!K87),"",VRE!K87)</f>
        <v/>
      </c>
      <c r="AI10" s="87" t="str">
        <f>IF(ISBLANK(VRE!K89),"",VRE!K89)</f>
        <v/>
      </c>
      <c r="AJ10" s="87" t="str">
        <f>IF(ISBLANK(VRE!K91),"",VRE!K91)</f>
        <v/>
      </c>
      <c r="AK10" s="87" t="str">
        <f>IF(ISBLANK(Screening!T7),"",Screening!T7)</f>
        <v/>
      </c>
      <c r="AL10" s="87" t="str">
        <f>IF(ISBLANK(Screening!T9),"",Screening!T9)</f>
        <v/>
      </c>
      <c r="AM10" s="87" t="str">
        <f>IF(ISBLANK(Screening!T11),"",Screening!T11)</f>
        <v/>
      </c>
      <c r="AN10" s="87" t="str">
        <f>IF(ISBLANK(Screening!T13),"",Screening!T13)</f>
        <v/>
      </c>
      <c r="AO10" s="87" t="str">
        <f>IF(ISBLANK(Screening!T17),"",Screening!T17)</f>
        <v/>
      </c>
      <c r="AP10" s="87" t="str">
        <f>IF(ISBLANK(Screening!T19),"",Screening!T19)</f>
        <v/>
      </c>
      <c r="AQ10" s="87" t="str">
        <f>IF(ISBLANK(Screening!T21),"",Screening!T21)</f>
        <v/>
      </c>
    </row>
    <row r="11" spans="1:75" x14ac:dyDescent="0.35">
      <c r="A11" s="90" t="s">
        <v>225</v>
      </c>
      <c r="B11" s="90" t="s">
        <v>19</v>
      </c>
      <c r="C11" s="90" t="s">
        <v>20</v>
      </c>
      <c r="D11" s="90" t="s">
        <v>21</v>
      </c>
      <c r="E11" s="90" t="s">
        <v>22</v>
      </c>
      <c r="F11" s="90" t="s">
        <v>195</v>
      </c>
      <c r="G11" s="90" t="s">
        <v>196</v>
      </c>
      <c r="H11" s="90" t="s">
        <v>212</v>
      </c>
      <c r="I11" s="90" t="s">
        <v>213</v>
      </c>
      <c r="J11" s="90" t="s">
        <v>226</v>
      </c>
    </row>
    <row r="12" spans="1:75" x14ac:dyDescent="0.35">
      <c r="A12" s="89" t="s">
        <v>225</v>
      </c>
      <c r="B12" s="87" t="str">
        <f>IF(ISBLANK('Hosp ID'!E$14),"",'Hosp ID'!E$14)</f>
        <v/>
      </c>
      <c r="C12" s="87" t="str">
        <f>IF(ISBLANK('Hosp ID'!E$16),"",'Hosp ID'!E$16)</f>
        <v/>
      </c>
      <c r="D12" s="88" t="str">
        <f>IF(ISBLANK('Hosp ID'!F$18),"",'Hosp ID'!F$18)</f>
        <v/>
      </c>
      <c r="E12" s="87" t="str">
        <f>IF(ISBLANK('Hosp ID'!E$21),"",'Hosp ID'!E$21)</f>
        <v/>
      </c>
      <c r="F12" s="87" t="str">
        <f>IF(ISBLANK('Hosp ID'!E$23),"",'Hosp ID'!E$23)</f>
        <v/>
      </c>
      <c r="G12" s="87" t="str">
        <f>IF(ISBLANK('Hosp ID'!L$23),"",'Hosp ID'!L$23)</f>
        <v/>
      </c>
      <c r="H12" s="87" t="str">
        <f>IF(ISBLANK('Hosp ID'!E$26),"",'Hosp ID'!E$26)</f>
        <v/>
      </c>
      <c r="I12" s="87" t="str">
        <f>IF(ISBLANK('Hosp ID'!L$26),"",'Hosp ID'!L$26)</f>
        <v/>
      </c>
      <c r="J12" s="88" t="str">
        <f>IF(ISBLANK('Hosp ID'!I$28),"",'Hosp ID'!I$28)</f>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L20"/>
  <sheetViews>
    <sheetView workbookViewId="0">
      <selection activeCell="C16" sqref="C16:C17"/>
    </sheetView>
  </sheetViews>
  <sheetFormatPr defaultRowHeight="14.5" x14ac:dyDescent="0.35"/>
  <sheetData>
    <row r="1" spans="1:12" x14ac:dyDescent="0.35">
      <c r="A1" t="s">
        <v>0</v>
      </c>
      <c r="C1" t="s">
        <v>80</v>
      </c>
      <c r="E1" s="2" t="s">
        <v>78</v>
      </c>
      <c r="J1" t="s">
        <v>191</v>
      </c>
      <c r="L1" t="s">
        <v>198</v>
      </c>
    </row>
    <row r="2" spans="1:12" x14ac:dyDescent="0.35">
      <c r="A2" t="s">
        <v>1</v>
      </c>
      <c r="C2" t="s">
        <v>81</v>
      </c>
      <c r="E2" s="2" t="s">
        <v>79</v>
      </c>
      <c r="J2" t="s">
        <v>192</v>
      </c>
      <c r="L2" t="s">
        <v>199</v>
      </c>
    </row>
    <row r="3" spans="1:12" x14ac:dyDescent="0.35">
      <c r="A3" t="s">
        <v>2</v>
      </c>
      <c r="J3" t="s">
        <v>193</v>
      </c>
      <c r="L3" t="s">
        <v>200</v>
      </c>
    </row>
    <row r="4" spans="1:12" x14ac:dyDescent="0.35">
      <c r="A4" t="s">
        <v>3</v>
      </c>
      <c r="J4" t="s">
        <v>152</v>
      </c>
      <c r="L4" t="s">
        <v>152</v>
      </c>
    </row>
    <row r="5" spans="1:12" x14ac:dyDescent="0.35">
      <c r="A5" t="s">
        <v>4</v>
      </c>
    </row>
    <row r="6" spans="1:12" x14ac:dyDescent="0.35">
      <c r="C6" t="s">
        <v>203</v>
      </c>
    </row>
    <row r="7" spans="1:12" x14ac:dyDescent="0.35">
      <c r="C7" t="s">
        <v>204</v>
      </c>
    </row>
    <row r="8" spans="1:12" x14ac:dyDescent="0.35">
      <c r="C8" t="s">
        <v>152</v>
      </c>
    </row>
    <row r="10" spans="1:12" x14ac:dyDescent="0.35">
      <c r="C10" t="s">
        <v>217</v>
      </c>
    </row>
    <row r="11" spans="1:12" x14ac:dyDescent="0.35">
      <c r="C11" t="s">
        <v>218</v>
      </c>
    </row>
    <row r="12" spans="1:12" x14ac:dyDescent="0.35">
      <c r="C12" t="s">
        <v>219</v>
      </c>
    </row>
    <row r="13" spans="1:12" x14ac:dyDescent="0.35">
      <c r="C13" t="s">
        <v>152</v>
      </c>
    </row>
    <row r="16" spans="1:12" x14ac:dyDescent="0.35">
      <c r="A16" t="s">
        <v>0</v>
      </c>
      <c r="C16" t="s">
        <v>80</v>
      </c>
    </row>
    <row r="17" spans="1:3" x14ac:dyDescent="0.35">
      <c r="A17" t="s">
        <v>1</v>
      </c>
      <c r="C17" t="s">
        <v>81</v>
      </c>
    </row>
    <row r="18" spans="1:3" x14ac:dyDescent="0.35">
      <c r="A18" t="s">
        <v>2</v>
      </c>
    </row>
    <row r="19" spans="1:3" x14ac:dyDescent="0.35">
      <c r="A19" t="s">
        <v>3</v>
      </c>
    </row>
    <row r="20" spans="1:3" x14ac:dyDescent="0.35">
      <c r="A20"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91"/>
  <sheetViews>
    <sheetView zoomScale="80" zoomScaleNormal="80" workbookViewId="0">
      <selection activeCell="F41" sqref="F41"/>
    </sheetView>
  </sheetViews>
  <sheetFormatPr defaultColWidth="9.1796875" defaultRowHeight="13" x14ac:dyDescent="0.3"/>
  <cols>
    <col min="1" max="1" width="1.7265625" style="15" customWidth="1"/>
    <col min="2" max="2" width="23.54296875" style="15" customWidth="1"/>
    <col min="3" max="19" width="9.1796875" style="15"/>
    <col min="20" max="20" width="27.81640625" style="15" customWidth="1"/>
    <col min="21" max="16384" width="9.1796875" style="15"/>
  </cols>
  <sheetData>
    <row r="1" spans="2:23" s="8" customFormat="1" ht="14.5" x14ac:dyDescent="0.35">
      <c r="B1" s="169" t="s">
        <v>245</v>
      </c>
      <c r="C1" s="169"/>
      <c r="D1" s="169"/>
      <c r="E1" s="169"/>
      <c r="F1" s="169"/>
      <c r="G1" s="169"/>
      <c r="H1" s="169"/>
      <c r="I1" s="169"/>
      <c r="J1" s="169"/>
      <c r="K1" s="169"/>
      <c r="L1" s="169"/>
      <c r="M1" s="169"/>
      <c r="N1" s="169"/>
    </row>
    <row r="2" spans="2:23" s="8" customFormat="1" ht="14.5" x14ac:dyDescent="0.35">
      <c r="B2" s="71"/>
      <c r="C2" s="71"/>
      <c r="D2" s="71"/>
      <c r="E2" s="71"/>
      <c r="F2" s="71"/>
      <c r="G2" s="71"/>
      <c r="H2" s="71"/>
      <c r="I2" s="71"/>
      <c r="J2" s="71"/>
      <c r="K2" s="71"/>
      <c r="L2" s="71"/>
      <c r="M2" s="71"/>
      <c r="N2" s="71"/>
    </row>
    <row r="3" spans="2:23" s="8" customFormat="1" ht="14.5" x14ac:dyDescent="0.35">
      <c r="B3" s="76" t="s">
        <v>197</v>
      </c>
      <c r="C3" s="77"/>
      <c r="D3" s="77"/>
      <c r="E3" s="78"/>
      <c r="F3" s="77"/>
      <c r="G3" s="79" t="s">
        <v>300</v>
      </c>
      <c r="H3" s="77"/>
      <c r="I3" s="77"/>
      <c r="J3" s="77"/>
      <c r="K3" s="77"/>
      <c r="L3" s="77"/>
      <c r="M3" s="77"/>
      <c r="N3" s="80"/>
      <c r="O3" s="80"/>
      <c r="P3" s="80"/>
      <c r="Q3" s="80"/>
      <c r="R3" s="80"/>
      <c r="S3" s="81"/>
      <c r="T3" s="80"/>
      <c r="U3" s="80"/>
      <c r="V3" s="80"/>
      <c r="W3" s="81"/>
    </row>
    <row r="4" spans="2:23" s="8" customFormat="1" ht="14.5" x14ac:dyDescent="0.35">
      <c r="B4" s="93" t="s">
        <v>153</v>
      </c>
      <c r="C4" s="73"/>
      <c r="D4" s="73"/>
      <c r="E4" s="73"/>
      <c r="F4" s="73"/>
      <c r="G4" s="74" t="s">
        <v>301</v>
      </c>
      <c r="H4" s="73"/>
      <c r="I4" s="73"/>
      <c r="J4" s="73"/>
      <c r="K4" s="73"/>
      <c r="L4" s="73"/>
      <c r="M4" s="73"/>
      <c r="N4" s="75"/>
      <c r="O4" s="75"/>
      <c r="P4" s="75"/>
      <c r="Q4" s="75"/>
      <c r="R4" s="75"/>
      <c r="S4" s="82"/>
      <c r="W4" s="82"/>
    </row>
    <row r="5" spans="2:23" s="8" customFormat="1" ht="15" customHeight="1" x14ac:dyDescent="0.3">
      <c r="B5" s="94" t="s">
        <v>154</v>
      </c>
      <c r="C5" s="83"/>
      <c r="D5" s="83"/>
      <c r="E5" s="83"/>
      <c r="F5" s="83"/>
      <c r="G5" s="84" t="s">
        <v>160</v>
      </c>
      <c r="H5" s="83"/>
      <c r="I5" s="83"/>
      <c r="J5" s="83"/>
      <c r="K5" s="83"/>
      <c r="L5" s="83"/>
      <c r="M5" s="83"/>
      <c r="N5" s="85"/>
      <c r="O5" s="85"/>
      <c r="P5" s="85"/>
      <c r="Q5" s="85"/>
      <c r="R5" s="85"/>
      <c r="S5" s="85"/>
      <c r="T5" s="85"/>
      <c r="U5" s="85"/>
      <c r="V5" s="85"/>
      <c r="W5" s="86"/>
    </row>
    <row r="6" spans="2:23" s="8" customFormat="1" ht="15" customHeight="1" x14ac:dyDescent="0.35">
      <c r="B6" s="3"/>
      <c r="C6" s="9"/>
      <c r="D6" s="9"/>
      <c r="E6" s="9"/>
      <c r="F6" s="9"/>
      <c r="G6" s="9"/>
      <c r="H6" s="9"/>
      <c r="I6" s="9"/>
      <c r="J6" s="9"/>
      <c r="K6" s="9"/>
      <c r="L6" s="9"/>
      <c r="M6" s="9"/>
      <c r="N6" s="9"/>
    </row>
    <row r="7" spans="2:23" s="8" customFormat="1" ht="15" customHeight="1" x14ac:dyDescent="0.3">
      <c r="B7" s="10" t="s">
        <v>126</v>
      </c>
      <c r="C7" s="9"/>
      <c r="D7" s="9"/>
      <c r="E7" s="9"/>
      <c r="F7" s="9"/>
      <c r="G7" s="9"/>
      <c r="H7" s="9"/>
      <c r="I7" s="9"/>
      <c r="J7" s="9"/>
      <c r="K7" s="9"/>
      <c r="L7" s="9"/>
      <c r="M7" s="9"/>
      <c r="N7" s="9"/>
    </row>
    <row r="8" spans="2:23" s="8" customFormat="1" ht="15" customHeight="1" x14ac:dyDescent="0.3">
      <c r="B8" s="11" t="s">
        <v>127</v>
      </c>
      <c r="C8" s="12"/>
      <c r="D8" s="9"/>
      <c r="E8" s="9"/>
      <c r="F8" s="9"/>
      <c r="G8" s="9"/>
      <c r="H8" s="9"/>
      <c r="I8" s="9"/>
      <c r="J8" s="9"/>
      <c r="K8" s="9"/>
      <c r="L8" s="9"/>
      <c r="M8" s="9"/>
      <c r="N8" s="9"/>
    </row>
    <row r="9" spans="2:23" s="8" customFormat="1" ht="15" customHeight="1" x14ac:dyDescent="0.3">
      <c r="B9" s="11" t="s">
        <v>302</v>
      </c>
      <c r="C9" s="12"/>
      <c r="D9" s="9"/>
      <c r="E9" s="9"/>
      <c r="F9" s="9"/>
      <c r="G9" s="9"/>
      <c r="H9" s="9"/>
      <c r="I9" s="9"/>
      <c r="J9" s="9"/>
      <c r="K9" s="9"/>
      <c r="L9" s="9"/>
      <c r="M9" s="9"/>
      <c r="N9" s="9"/>
    </row>
    <row r="10" spans="2:23" s="8" customFormat="1" ht="15" customHeight="1" x14ac:dyDescent="0.3">
      <c r="B10" s="11"/>
      <c r="C10" s="12"/>
      <c r="D10" s="9"/>
      <c r="E10" s="9"/>
      <c r="F10" s="9"/>
      <c r="G10" s="9"/>
      <c r="H10" s="9"/>
      <c r="I10" s="9"/>
      <c r="J10" s="9"/>
      <c r="K10" s="9"/>
      <c r="L10" s="9"/>
      <c r="M10" s="9"/>
      <c r="N10" s="9"/>
    </row>
    <row r="11" spans="2:23" s="8" customFormat="1" ht="15" customHeight="1" x14ac:dyDescent="0.3">
      <c r="B11" s="13" t="s">
        <v>128</v>
      </c>
      <c r="C11" s="12"/>
      <c r="D11" s="9"/>
      <c r="E11" s="9"/>
      <c r="F11" s="9"/>
      <c r="G11" s="9"/>
      <c r="H11" s="9"/>
      <c r="I11" s="9"/>
      <c r="J11" s="9"/>
      <c r="K11" s="9"/>
      <c r="L11" s="9"/>
      <c r="M11" s="9"/>
      <c r="N11" s="9"/>
    </row>
    <row r="12" spans="2:23" s="8" customFormat="1" ht="15" customHeight="1" x14ac:dyDescent="0.3">
      <c r="B12" s="13" t="s">
        <v>129</v>
      </c>
      <c r="C12" s="12"/>
      <c r="D12" s="9"/>
      <c r="E12" s="9"/>
      <c r="F12" s="9"/>
      <c r="G12" s="9"/>
      <c r="H12" s="9"/>
      <c r="I12" s="9"/>
      <c r="J12" s="9"/>
      <c r="K12" s="9"/>
      <c r="L12" s="9"/>
      <c r="M12" s="9"/>
      <c r="N12" s="9"/>
    </row>
    <row r="13" spans="2:23" s="8" customFormat="1" ht="15" customHeight="1" x14ac:dyDescent="0.3">
      <c r="B13" s="13"/>
      <c r="C13" s="12"/>
      <c r="D13" s="9"/>
      <c r="E13" s="9"/>
      <c r="F13" s="9"/>
      <c r="G13" s="9"/>
      <c r="H13" s="9"/>
      <c r="I13" s="9"/>
      <c r="J13" s="9"/>
      <c r="K13" s="9"/>
      <c r="L13" s="9"/>
      <c r="M13" s="9"/>
      <c r="N13" s="9"/>
    </row>
    <row r="14" spans="2:23" s="8" customFormat="1" ht="15" customHeight="1" x14ac:dyDescent="0.3">
      <c r="B14" s="14" t="s">
        <v>130</v>
      </c>
      <c r="C14" s="15" t="s">
        <v>134</v>
      </c>
      <c r="D14" s="9"/>
      <c r="E14" s="9"/>
      <c r="F14" s="9"/>
      <c r="G14" s="9"/>
      <c r="H14" s="9"/>
      <c r="I14" s="9"/>
      <c r="J14" s="9"/>
      <c r="K14" s="9"/>
      <c r="L14" s="9"/>
      <c r="M14" s="9"/>
      <c r="N14" s="9"/>
    </row>
    <row r="15" spans="2:23" s="8" customFormat="1" ht="15" customHeight="1" x14ac:dyDescent="0.3">
      <c r="B15" s="14" t="s">
        <v>131</v>
      </c>
      <c r="C15" s="15" t="s">
        <v>135</v>
      </c>
      <c r="D15" s="9"/>
      <c r="E15" s="9"/>
      <c r="F15" s="9"/>
      <c r="G15" s="9"/>
      <c r="H15" s="9"/>
      <c r="I15" s="9"/>
      <c r="J15" s="9"/>
      <c r="K15" s="9"/>
      <c r="L15" s="9"/>
      <c r="M15" s="9"/>
      <c r="N15" s="9"/>
    </row>
    <row r="16" spans="2:23" s="8" customFormat="1" ht="15" customHeight="1" x14ac:dyDescent="0.3">
      <c r="B16" s="14"/>
      <c r="C16" s="15" t="s">
        <v>136</v>
      </c>
      <c r="D16" s="9"/>
      <c r="E16" s="9"/>
      <c r="F16" s="9"/>
      <c r="G16" s="9"/>
      <c r="H16" s="9"/>
      <c r="I16" s="9"/>
      <c r="J16" s="9"/>
      <c r="K16" s="9"/>
      <c r="L16" s="9"/>
      <c r="M16" s="9"/>
      <c r="N16" s="9"/>
    </row>
    <row r="17" spans="2:14" s="8" customFormat="1" ht="15" customHeight="1" x14ac:dyDescent="0.3">
      <c r="B17" s="14" t="s">
        <v>132</v>
      </c>
      <c r="C17" s="15" t="s">
        <v>137</v>
      </c>
      <c r="D17" s="9"/>
      <c r="E17" s="9"/>
      <c r="F17" s="9"/>
      <c r="G17" s="9"/>
      <c r="H17" s="9"/>
      <c r="I17" s="9"/>
      <c r="J17" s="9"/>
      <c r="K17" s="9"/>
      <c r="L17" s="9"/>
      <c r="M17" s="9"/>
      <c r="N17" s="9"/>
    </row>
    <row r="18" spans="2:14" s="8" customFormat="1" ht="15" customHeight="1" x14ac:dyDescent="0.3">
      <c r="B18" s="14"/>
      <c r="C18" s="15" t="s">
        <v>231</v>
      </c>
      <c r="D18" s="9"/>
      <c r="E18" s="9"/>
      <c r="F18" s="9"/>
      <c r="G18" s="9"/>
      <c r="H18" s="9"/>
      <c r="I18" s="9"/>
      <c r="J18" s="9"/>
      <c r="K18" s="9"/>
      <c r="L18" s="9"/>
      <c r="M18" s="9"/>
      <c r="N18" s="9"/>
    </row>
    <row r="19" spans="2:14" s="8" customFormat="1" ht="15" customHeight="1" x14ac:dyDescent="0.3">
      <c r="B19" s="14"/>
      <c r="C19" s="15" t="s">
        <v>230</v>
      </c>
      <c r="D19" s="9"/>
      <c r="E19" s="9"/>
      <c r="F19" s="9"/>
      <c r="G19" s="9"/>
      <c r="H19" s="9"/>
      <c r="I19" s="9"/>
      <c r="J19" s="9"/>
      <c r="K19" s="9"/>
      <c r="L19" s="9"/>
      <c r="M19" s="9"/>
      <c r="N19" s="9"/>
    </row>
    <row r="20" spans="2:14" s="8" customFormat="1" ht="15" customHeight="1" x14ac:dyDescent="0.3">
      <c r="B20" s="14" t="s">
        <v>133</v>
      </c>
      <c r="C20" s="15"/>
      <c r="D20" s="9"/>
      <c r="E20" s="9"/>
      <c r="F20" s="9"/>
      <c r="G20" s="9"/>
      <c r="H20" s="9"/>
      <c r="I20" s="9"/>
      <c r="J20" s="9"/>
      <c r="K20" s="9"/>
      <c r="L20" s="9"/>
      <c r="M20" s="9"/>
      <c r="N20" s="9"/>
    </row>
    <row r="21" spans="2:14" s="8" customFormat="1" ht="15" customHeight="1" x14ac:dyDescent="0.3">
      <c r="B21" s="16"/>
      <c r="C21" s="13" t="s">
        <v>138</v>
      </c>
      <c r="D21" s="9"/>
      <c r="E21" s="9"/>
      <c r="F21" s="9"/>
      <c r="G21" s="9"/>
      <c r="H21" s="9"/>
      <c r="I21" s="9"/>
      <c r="J21" s="9"/>
      <c r="K21" s="9"/>
      <c r="L21" s="9"/>
      <c r="M21" s="9"/>
      <c r="N21" s="9"/>
    </row>
    <row r="22" spans="2:14" s="8" customFormat="1" ht="15" customHeight="1" x14ac:dyDescent="0.3">
      <c r="B22" s="16"/>
      <c r="D22" s="17" t="s">
        <v>139</v>
      </c>
      <c r="E22" s="9"/>
      <c r="F22" s="9"/>
      <c r="G22" s="9"/>
      <c r="H22" s="9"/>
      <c r="I22" s="9"/>
      <c r="J22" s="9"/>
      <c r="K22" s="9"/>
      <c r="L22" s="9"/>
      <c r="M22" s="9"/>
      <c r="N22" s="9"/>
    </row>
    <row r="23" spans="2:14" s="8" customFormat="1" ht="15" customHeight="1" x14ac:dyDescent="0.3">
      <c r="B23" s="16"/>
      <c r="C23" s="13" t="s">
        <v>140</v>
      </c>
      <c r="D23" s="9"/>
      <c r="E23" s="9"/>
      <c r="F23" s="9"/>
      <c r="G23" s="9"/>
      <c r="H23" s="9"/>
      <c r="I23" s="9"/>
      <c r="J23" s="9"/>
      <c r="K23" s="9"/>
      <c r="L23" s="9"/>
      <c r="M23" s="9"/>
      <c r="N23" s="9"/>
    </row>
    <row r="24" spans="2:14" s="8" customFormat="1" ht="15" customHeight="1" x14ac:dyDescent="0.3">
      <c r="B24" s="16"/>
      <c r="C24" s="92"/>
      <c r="D24" s="92" t="s">
        <v>141</v>
      </c>
      <c r="E24" s="9"/>
      <c r="F24" s="9"/>
      <c r="G24" s="9"/>
      <c r="H24" s="9"/>
      <c r="I24" s="9"/>
      <c r="J24" s="9"/>
      <c r="K24" s="9"/>
      <c r="L24" s="9"/>
      <c r="M24" s="9"/>
      <c r="N24" s="9"/>
    </row>
    <row r="25" spans="2:14" s="8" customFormat="1" ht="15" customHeight="1" x14ac:dyDescent="0.3">
      <c r="B25" s="16"/>
      <c r="C25" s="13" t="s">
        <v>142</v>
      </c>
      <c r="D25" s="9"/>
      <c r="E25" s="9"/>
      <c r="F25" s="9"/>
      <c r="G25" s="9"/>
      <c r="H25" s="9"/>
      <c r="I25" s="9"/>
      <c r="J25" s="9"/>
      <c r="K25" s="9"/>
      <c r="L25" s="9"/>
      <c r="M25" s="9"/>
      <c r="N25" s="9"/>
    </row>
    <row r="26" spans="2:14" s="8" customFormat="1" ht="15" customHeight="1" x14ac:dyDescent="0.3">
      <c r="B26" s="16"/>
      <c r="C26" s="13"/>
      <c r="D26" s="18" t="s">
        <v>143</v>
      </c>
      <c r="E26" s="9"/>
      <c r="F26" s="9"/>
      <c r="G26" s="9"/>
      <c r="H26" s="9"/>
      <c r="I26" s="9"/>
      <c r="J26" s="9"/>
      <c r="K26" s="9"/>
      <c r="L26" s="9"/>
      <c r="M26" s="9"/>
      <c r="N26" s="9"/>
    </row>
    <row r="27" spans="2:14" s="8" customFormat="1" ht="15" customHeight="1" x14ac:dyDescent="0.3">
      <c r="B27" s="16"/>
      <c r="C27" s="13"/>
      <c r="D27" s="18" t="s">
        <v>144</v>
      </c>
      <c r="E27" s="9"/>
      <c r="F27" s="9"/>
      <c r="G27" s="9"/>
      <c r="H27" s="9"/>
      <c r="I27" s="9"/>
      <c r="J27" s="9"/>
      <c r="K27" s="9"/>
      <c r="L27" s="9"/>
      <c r="M27" s="9"/>
      <c r="N27" s="9"/>
    </row>
    <row r="28" spans="2:14" s="8" customFormat="1" ht="15" customHeight="1" x14ac:dyDescent="0.3">
      <c r="B28" s="16"/>
      <c r="C28" s="13"/>
      <c r="D28" s="18"/>
      <c r="E28" s="9"/>
      <c r="F28" s="9"/>
      <c r="G28" s="9"/>
      <c r="H28" s="9"/>
      <c r="I28" s="9"/>
      <c r="J28" s="9"/>
      <c r="K28" s="9"/>
      <c r="L28" s="9"/>
      <c r="M28" s="9"/>
      <c r="N28" s="9"/>
    </row>
    <row r="29" spans="2:14" s="18" customFormat="1" ht="15" customHeight="1" x14ac:dyDescent="0.3">
      <c r="B29" s="17" t="s">
        <v>430</v>
      </c>
      <c r="C29" s="20"/>
      <c r="D29" s="21"/>
      <c r="E29" s="21"/>
      <c r="F29" s="21"/>
      <c r="G29" s="21"/>
      <c r="H29" s="21"/>
      <c r="I29" s="21"/>
      <c r="J29" s="21"/>
      <c r="K29" s="21"/>
      <c r="L29" s="21"/>
      <c r="M29" s="21"/>
      <c r="N29" s="21"/>
    </row>
    <row r="30" spans="2:14" s="8" customFormat="1" x14ac:dyDescent="0.3">
      <c r="B30" s="22" t="s">
        <v>10</v>
      </c>
      <c r="C30" s="15" t="s">
        <v>148</v>
      </c>
    </row>
    <row r="31" spans="2:14" s="8" customFormat="1" x14ac:dyDescent="0.3">
      <c r="B31" s="22" t="s">
        <v>11</v>
      </c>
      <c r="C31" s="15" t="s">
        <v>149</v>
      </c>
    </row>
    <row r="32" spans="2:14" s="8" customFormat="1" x14ac:dyDescent="0.3">
      <c r="B32" s="22" t="s">
        <v>12</v>
      </c>
      <c r="C32" s="15" t="s">
        <v>150</v>
      </c>
    </row>
    <row r="33" spans="2:14" x14ac:dyDescent="0.3">
      <c r="B33" s="22" t="s">
        <v>13</v>
      </c>
      <c r="C33" s="15" t="s">
        <v>151</v>
      </c>
      <c r="D33" s="8"/>
      <c r="E33" s="8"/>
      <c r="F33" s="8"/>
      <c r="G33" s="8"/>
      <c r="H33" s="8"/>
      <c r="I33" s="8"/>
      <c r="J33" s="8"/>
      <c r="K33" s="8"/>
      <c r="L33" s="8"/>
      <c r="M33" s="8"/>
      <c r="N33" s="8"/>
    </row>
    <row r="34" spans="2:14" x14ac:dyDescent="0.3">
      <c r="B34" s="22" t="s">
        <v>14</v>
      </c>
      <c r="C34" s="15" t="s">
        <v>152</v>
      </c>
    </row>
    <row r="35" spans="2:14" s="18" customFormat="1" ht="15" customHeight="1" x14ac:dyDescent="0.3">
      <c r="B35" s="17" t="s">
        <v>145</v>
      </c>
      <c r="C35" s="20"/>
      <c r="D35" s="21"/>
      <c r="E35" s="21"/>
      <c r="F35" s="21"/>
      <c r="G35" s="21"/>
      <c r="H35" s="21"/>
      <c r="I35" s="21"/>
      <c r="J35" s="21"/>
      <c r="K35" s="21"/>
      <c r="L35" s="21"/>
      <c r="M35" s="21"/>
      <c r="N35" s="21"/>
    </row>
    <row r="36" spans="2:14" s="8" customFormat="1" ht="15" customHeight="1" x14ac:dyDescent="0.3">
      <c r="B36" s="13"/>
      <c r="C36" s="19"/>
      <c r="D36" s="9"/>
      <c r="E36" s="9"/>
      <c r="F36" s="9"/>
      <c r="G36" s="9"/>
      <c r="H36" s="9"/>
      <c r="I36" s="9"/>
      <c r="J36" s="9"/>
      <c r="K36" s="9"/>
      <c r="L36" s="9"/>
      <c r="M36" s="9"/>
      <c r="N36" s="9"/>
    </row>
    <row r="37" spans="2:14" s="8" customFormat="1" x14ac:dyDescent="0.3">
      <c r="B37" s="8" t="s">
        <v>186</v>
      </c>
    </row>
    <row r="38" spans="2:14" s="8" customFormat="1" ht="7" customHeight="1" x14ac:dyDescent="0.3"/>
    <row r="39" spans="2:14" s="8" customFormat="1" ht="15" customHeight="1" x14ac:dyDescent="0.3">
      <c r="B39" s="14" t="s">
        <v>146</v>
      </c>
      <c r="C39" s="15" t="s">
        <v>431</v>
      </c>
    </row>
    <row r="40" spans="2:14" s="8" customFormat="1" ht="15" customHeight="1" x14ac:dyDescent="0.3">
      <c r="B40" s="14" t="s">
        <v>232</v>
      </c>
      <c r="C40" s="15" t="s">
        <v>240</v>
      </c>
    </row>
    <row r="41" spans="2:14" s="8" customFormat="1" ht="15" customHeight="1" x14ac:dyDescent="0.3">
      <c r="B41" s="14" t="s">
        <v>147</v>
      </c>
      <c r="C41" s="15" t="s">
        <v>187</v>
      </c>
    </row>
    <row r="42" spans="2:14" s="8" customFormat="1" ht="15" customHeight="1" x14ac:dyDescent="0.3">
      <c r="B42" s="14" t="s">
        <v>170</v>
      </c>
      <c r="C42" s="15" t="s">
        <v>171</v>
      </c>
    </row>
    <row r="43" spans="2:14" s="8" customFormat="1" ht="15" customHeight="1" x14ac:dyDescent="0.3">
      <c r="B43" s="14"/>
      <c r="C43" s="15" t="s">
        <v>172</v>
      </c>
    </row>
    <row r="44" spans="2:14" s="8" customFormat="1" ht="15" customHeight="1" x14ac:dyDescent="0.3">
      <c r="B44" s="14" t="s">
        <v>426</v>
      </c>
      <c r="C44" s="15" t="s">
        <v>432</v>
      </c>
    </row>
    <row r="45" spans="2:14" x14ac:dyDescent="0.3">
      <c r="B45" s="14" t="s">
        <v>424</v>
      </c>
      <c r="C45" s="8"/>
    </row>
    <row r="46" spans="2:14" x14ac:dyDescent="0.3">
      <c r="B46" s="8"/>
      <c r="C46" s="8"/>
    </row>
    <row r="47" spans="2:14" x14ac:dyDescent="0.3">
      <c r="B47" s="8" t="s">
        <v>153</v>
      </c>
      <c r="C47" s="8"/>
    </row>
    <row r="48" spans="2:14" x14ac:dyDescent="0.3">
      <c r="B48" s="23" t="s">
        <v>303</v>
      </c>
      <c r="C48" s="8"/>
    </row>
    <row r="49" spans="2:13" ht="7" customHeight="1" x14ac:dyDescent="0.3">
      <c r="B49" s="23"/>
      <c r="C49" s="8"/>
    </row>
    <row r="50" spans="2:13" ht="15" customHeight="1" x14ac:dyDescent="0.3">
      <c r="B50" s="24" t="s">
        <v>208</v>
      </c>
      <c r="C50" s="19" t="s">
        <v>205</v>
      </c>
    </row>
    <row r="51" spans="2:13" ht="15" customHeight="1" x14ac:dyDescent="0.3">
      <c r="B51" s="24" t="s">
        <v>206</v>
      </c>
      <c r="C51" s="19" t="s">
        <v>207</v>
      </c>
    </row>
    <row r="52" spans="2:13" ht="15" customHeight="1" x14ac:dyDescent="0.3">
      <c r="B52" s="24" t="s">
        <v>304</v>
      </c>
      <c r="C52" s="153" t="s">
        <v>309</v>
      </c>
    </row>
    <row r="53" spans="2:13" ht="15" customHeight="1" x14ac:dyDescent="0.3">
      <c r="B53" s="24" t="s">
        <v>305</v>
      </c>
      <c r="C53" s="153" t="s">
        <v>310</v>
      </c>
    </row>
    <row r="54" spans="2:13" ht="15" customHeight="1" x14ac:dyDescent="0.3">
      <c r="B54" s="24" t="s">
        <v>306</v>
      </c>
      <c r="C54" s="153" t="s">
        <v>311</v>
      </c>
    </row>
    <row r="55" spans="2:13" ht="15" customHeight="1" x14ac:dyDescent="0.3">
      <c r="B55" s="24" t="s">
        <v>307</v>
      </c>
      <c r="C55" s="154" t="s">
        <v>312</v>
      </c>
    </row>
    <row r="56" spans="2:13" ht="15" customHeight="1" x14ac:dyDescent="0.3">
      <c r="B56" s="24" t="s">
        <v>308</v>
      </c>
      <c r="C56" s="153" t="s">
        <v>313</v>
      </c>
    </row>
    <row r="57" spans="2:13" ht="15" customHeight="1" x14ac:dyDescent="0.3">
      <c r="B57" s="24"/>
      <c r="C57" s="19"/>
    </row>
    <row r="58" spans="2:13" ht="15" customHeight="1" x14ac:dyDescent="0.3">
      <c r="B58" s="24" t="s">
        <v>202</v>
      </c>
      <c r="C58" s="19" t="s">
        <v>244</v>
      </c>
    </row>
    <row r="59" spans="2:13" ht="15" customHeight="1" x14ac:dyDescent="0.3">
      <c r="B59" s="24"/>
      <c r="C59" s="19"/>
    </row>
    <row r="60" spans="2:13" ht="15" customHeight="1" x14ac:dyDescent="0.3">
      <c r="B60" s="155" t="s">
        <v>327</v>
      </c>
      <c r="C60" s="156" t="s">
        <v>338</v>
      </c>
    </row>
    <row r="61" spans="2:13" ht="15" customHeight="1" x14ac:dyDescent="0.3">
      <c r="B61" s="155"/>
      <c r="C61" s="19" t="s">
        <v>336</v>
      </c>
    </row>
    <row r="62" spans="2:13" ht="7" customHeight="1" x14ac:dyDescent="0.3">
      <c r="B62" s="155"/>
      <c r="C62" s="19"/>
    </row>
    <row r="63" spans="2:13" ht="15" customHeight="1" x14ac:dyDescent="0.3">
      <c r="B63" s="155"/>
      <c r="D63" s="160" t="s">
        <v>328</v>
      </c>
      <c r="M63" s="157">
        <f xml:space="preserve"> 1</f>
        <v>1</v>
      </c>
    </row>
    <row r="64" spans="2:13" x14ac:dyDescent="0.3">
      <c r="D64" s="159" t="s">
        <v>108</v>
      </c>
    </row>
    <row r="65" spans="2:13" x14ac:dyDescent="0.3">
      <c r="E65" s="160" t="s">
        <v>329</v>
      </c>
      <c r="M65" s="157">
        <f xml:space="preserve"> 1</f>
        <v>1</v>
      </c>
    </row>
    <row r="66" spans="2:13" ht="7" customHeight="1" x14ac:dyDescent="0.3">
      <c r="D66" s="158"/>
    </row>
    <row r="67" spans="2:13" ht="15" customHeight="1" x14ac:dyDescent="0.3">
      <c r="B67" s="155"/>
      <c r="D67" s="160" t="s">
        <v>330</v>
      </c>
      <c r="M67" s="157">
        <v>1</v>
      </c>
    </row>
    <row r="68" spans="2:13" x14ac:dyDescent="0.3">
      <c r="D68" s="159" t="s">
        <v>108</v>
      </c>
    </row>
    <row r="69" spans="2:13" x14ac:dyDescent="0.3">
      <c r="E69" s="160" t="s">
        <v>331</v>
      </c>
      <c r="M69" s="157">
        <f xml:space="preserve"> 1</f>
        <v>1</v>
      </c>
    </row>
    <row r="70" spans="2:13" ht="7" customHeight="1" x14ac:dyDescent="0.3"/>
    <row r="71" spans="2:13" x14ac:dyDescent="0.3">
      <c r="E71" s="160" t="s">
        <v>332</v>
      </c>
      <c r="M71" s="157">
        <f xml:space="preserve"> 1</f>
        <v>1</v>
      </c>
    </row>
    <row r="72" spans="2:13" x14ac:dyDescent="0.3">
      <c r="D72" s="158"/>
    </row>
    <row r="73" spans="2:13" ht="15" customHeight="1" x14ac:dyDescent="0.3">
      <c r="B73" s="155"/>
      <c r="C73" s="19" t="s">
        <v>337</v>
      </c>
    </row>
    <row r="74" spans="2:13" ht="15" customHeight="1" x14ac:dyDescent="0.3">
      <c r="B74" s="155"/>
      <c r="D74" s="160" t="s">
        <v>333</v>
      </c>
      <c r="M74" s="157">
        <v>1</v>
      </c>
    </row>
    <row r="75" spans="2:13" x14ac:dyDescent="0.3">
      <c r="D75" s="159" t="s">
        <v>286</v>
      </c>
    </row>
    <row r="76" spans="2:13" x14ac:dyDescent="0.3">
      <c r="E76" s="160" t="s">
        <v>334</v>
      </c>
      <c r="M76" s="157">
        <f xml:space="preserve"> 1</f>
        <v>1</v>
      </c>
    </row>
    <row r="77" spans="2:13" ht="7" customHeight="1" x14ac:dyDescent="0.3"/>
    <row r="78" spans="2:13" x14ac:dyDescent="0.3">
      <c r="E78" s="160" t="s">
        <v>335</v>
      </c>
      <c r="M78" s="157">
        <f xml:space="preserve"> 1</f>
        <v>1</v>
      </c>
    </row>
    <row r="79" spans="2:13" x14ac:dyDescent="0.3">
      <c r="C79" s="22"/>
    </row>
    <row r="80" spans="2:13" x14ac:dyDescent="0.3">
      <c r="B80" s="8" t="s">
        <v>154</v>
      </c>
      <c r="C80" s="8"/>
    </row>
    <row r="81" spans="2:3" x14ac:dyDescent="0.3">
      <c r="B81" s="23" t="s">
        <v>155</v>
      </c>
      <c r="C81" s="8"/>
    </row>
    <row r="82" spans="2:3" x14ac:dyDescent="0.3">
      <c r="B82" s="23"/>
      <c r="C82" s="8"/>
    </row>
    <row r="83" spans="2:3" x14ac:dyDescent="0.3">
      <c r="B83" s="24" t="s">
        <v>9</v>
      </c>
      <c r="C83" s="25" t="s">
        <v>157</v>
      </c>
    </row>
    <row r="84" spans="2:3" x14ac:dyDescent="0.3">
      <c r="B84" s="24" t="s">
        <v>8</v>
      </c>
      <c r="C84" s="25" t="s">
        <v>158</v>
      </c>
    </row>
    <row r="85" spans="2:3" x14ac:dyDescent="0.3">
      <c r="B85" s="24" t="s">
        <v>314</v>
      </c>
      <c r="C85" s="25" t="s">
        <v>315</v>
      </c>
    </row>
    <row r="86" spans="2:3" x14ac:dyDescent="0.3">
      <c r="B86" s="24" t="s">
        <v>339</v>
      </c>
      <c r="C86" s="153" t="s">
        <v>316</v>
      </c>
    </row>
    <row r="87" spans="2:3" x14ac:dyDescent="0.3">
      <c r="B87" s="24" t="s">
        <v>340</v>
      </c>
      <c r="C87" s="153" t="s">
        <v>317</v>
      </c>
    </row>
    <row r="88" spans="2:3" x14ac:dyDescent="0.3">
      <c r="B88" s="24"/>
      <c r="C88" s="18"/>
    </row>
    <row r="89" spans="2:3" x14ac:dyDescent="0.3">
      <c r="B89" s="24" t="s">
        <v>156</v>
      </c>
      <c r="C89" s="15" t="s">
        <v>159</v>
      </c>
    </row>
    <row r="90" spans="2:3" x14ac:dyDescent="0.3">
      <c r="B90" s="23"/>
      <c r="C90" s="8"/>
    </row>
    <row r="91" spans="2:3" x14ac:dyDescent="0.3">
      <c r="C91" s="22"/>
    </row>
  </sheetData>
  <sheetProtection algorithmName="SHA-512" hashValue="yMtFgDgiG1+8wLxjAlUSH14LiF2+M4TjlKo861I1qLPUBah3qRteLRCVg3chXK83Uj/02gtkFoR20mFmCyUuQA==" saltValue="RUUsVsxvrdZH9AfRgw+I4w==" spinCount="100000" sheet="1" selectLockedCells="1"/>
  <mergeCells count="1">
    <mergeCell ref="B1:N1"/>
  </mergeCells>
  <pageMargins left="0.70866141732283472" right="0.70866141732283472" top="0.74803149606299213" bottom="0.74803149606299213" header="0.31496062992125984" footer="0.31496062992125984"/>
  <pageSetup paperSize="9" scale="49"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2"/>
  <sheetViews>
    <sheetView zoomScale="80" zoomScaleNormal="80" workbookViewId="0">
      <selection activeCell="J8" sqref="J8"/>
    </sheetView>
  </sheetViews>
  <sheetFormatPr defaultColWidth="9.1796875" defaultRowHeight="14.5" x14ac:dyDescent="0.35"/>
  <cols>
    <col min="1" max="1" width="4.1796875" style="31" customWidth="1"/>
    <col min="2" max="6" width="9.1796875" style="2"/>
    <col min="7" max="7" width="16.36328125" style="2" customWidth="1"/>
    <col min="8" max="8" width="19.90625" style="2" customWidth="1"/>
    <col min="9" max="9" width="5.453125" style="2" customWidth="1"/>
    <col min="10" max="10" width="12" style="3" customWidth="1"/>
    <col min="11" max="11" width="2.7265625" style="3" customWidth="1"/>
    <col min="12" max="12" width="11.453125" style="3" customWidth="1"/>
    <col min="13" max="13" width="2.7265625" style="3" customWidth="1"/>
    <col min="14" max="14" width="9.81640625" style="3" customWidth="1"/>
    <col min="15" max="15" width="2.7265625" style="2" customWidth="1"/>
    <col min="16" max="16" width="2.54296875" style="2" customWidth="1"/>
    <col min="17" max="17" width="3.81640625" style="2" customWidth="1"/>
    <col min="18" max="18" width="2.7265625" style="2" customWidth="1"/>
    <col min="19" max="19" width="31.81640625" style="33" customWidth="1"/>
    <col min="20" max="20" width="9.7265625" style="33" customWidth="1"/>
    <col min="21" max="21" width="2.7265625" style="33" customWidth="1"/>
    <col min="22" max="22" width="9.7265625" style="33" customWidth="1"/>
    <col min="23" max="23" width="2.7265625" style="33" customWidth="1"/>
    <col min="24" max="24" width="9.7265625" style="33" customWidth="1"/>
    <col min="25" max="25" width="9.1796875" style="33"/>
    <col min="26" max="16384" width="9.1796875" style="2"/>
  </cols>
  <sheetData>
    <row r="1" spans="1:24" s="29" customFormat="1" ht="19" customHeight="1" x14ac:dyDescent="0.35">
      <c r="A1" s="29" t="s">
        <v>188</v>
      </c>
      <c r="J1" s="30"/>
      <c r="K1" s="30"/>
      <c r="L1" s="30"/>
      <c r="M1" s="30"/>
      <c r="N1" s="30"/>
    </row>
    <row r="2" spans="1:24" x14ac:dyDescent="0.35">
      <c r="J2" s="32" t="s">
        <v>114</v>
      </c>
      <c r="K2" s="32"/>
      <c r="L2" s="32" t="s">
        <v>115</v>
      </c>
      <c r="M2" s="32"/>
      <c r="N2" s="32" t="s">
        <v>113</v>
      </c>
      <c r="T2" s="34" t="s">
        <v>5</v>
      </c>
      <c r="U2" s="34"/>
      <c r="V2" s="34" t="s">
        <v>6</v>
      </c>
      <c r="W2" s="34"/>
      <c r="X2" s="34" t="s">
        <v>113</v>
      </c>
    </row>
    <row r="3" spans="1:24" s="36" customFormat="1" x14ac:dyDescent="0.35">
      <c r="A3" s="35" t="s">
        <v>222</v>
      </c>
      <c r="J3" s="37"/>
      <c r="K3" s="37"/>
      <c r="L3" s="37"/>
      <c r="M3" s="37"/>
      <c r="N3" s="37"/>
    </row>
    <row r="4" spans="1:24" ht="7" customHeight="1" x14ac:dyDescent="0.35"/>
    <row r="5" spans="1:24" x14ac:dyDescent="0.35">
      <c r="B5" s="2" t="s">
        <v>428</v>
      </c>
      <c r="H5" s="107" t="s">
        <v>224</v>
      </c>
      <c r="J5" s="99"/>
      <c r="K5" s="100"/>
      <c r="L5" s="99"/>
      <c r="M5" s="100"/>
      <c r="N5" s="101" t="str">
        <f>IF(AND(ISNUMBER(J5),ISNUMBER(L5)),SUM(J5,L5),"")</f>
        <v/>
      </c>
      <c r="S5" s="38" t="s">
        <v>119</v>
      </c>
      <c r="T5" s="27" t="str">
        <f>IF(AND(J5&gt;=0,J$6&gt;0),J5/J$6*100,"")</f>
        <v/>
      </c>
      <c r="U5" s="26"/>
      <c r="V5" s="27" t="str">
        <f>IF(AND(L5&gt;=0,L$6&gt;0),L5/L$6*100,"")</f>
        <v/>
      </c>
      <c r="W5" s="26"/>
      <c r="X5" s="27" t="e">
        <f>IF(AND(N5&gt;=0,N$6&gt;0),N5/N$6*100,"")</f>
        <v>#VALUE!</v>
      </c>
    </row>
    <row r="6" spans="1:24" x14ac:dyDescent="0.35">
      <c r="B6" s="2" t="s">
        <v>120</v>
      </c>
      <c r="H6" s="107" t="s">
        <v>224</v>
      </c>
      <c r="J6" s="99"/>
      <c r="K6" s="100"/>
      <c r="L6" s="99"/>
      <c r="M6" s="100"/>
      <c r="N6" s="101" t="str">
        <f>IF(AND(ISNUMBER(J6),ISNUMBER(L6)),SUM(J6,L6),"")</f>
        <v/>
      </c>
      <c r="S6" s="38" t="s">
        <v>238</v>
      </c>
      <c r="T6" s="49" t="str">
        <f>IF(AND(J5&gt;=0,Denominators!B$7&gt;0,Denominators!B$8&gt;0,Denominators!B$9&gt;0,Denominators!B$10&gt;0,Denominators!B$11&gt;0,Denominators!B$12&gt;0),J5/SUM(AdmissionSem1)*1000,"")</f>
        <v/>
      </c>
      <c r="U6" s="28"/>
      <c r="V6" s="49" t="str">
        <f>IF(AND(L5&gt;=0,Denominators!E$7&gt;0,Denominators!E$8&gt;0,Denominators!E$9&gt;0,Denominators!E$10&gt;0,Denominators!E$11&gt;0,Denominators!E$12&gt;0),L5/SUM(AdmissionSem2)*1000,"")</f>
        <v/>
      </c>
      <c r="W6" s="28"/>
      <c r="X6" s="49" t="str">
        <f>IF(AND(N5&gt;=0,Denominators!B$7&gt;0,Denominators!B$8&gt;0,Denominators!B$9&gt;0,Denominators!B$10&gt;0,Denominators!B$11&gt;0,Denominators!B$12&gt;0,Denominators!E$7&gt;0,Denominators!E$8&gt;0,Denominators!E$9&gt;0,Denominators!E$10&gt;0,Denominators!E$11&gt;0,Denominators!E$12&gt;0),N5/SUM(AdmissionSem1,AdmissionSem2)*1000,"")</f>
        <v/>
      </c>
    </row>
    <row r="7" spans="1:24" x14ac:dyDescent="0.35">
      <c r="J7" s="102"/>
      <c r="K7" s="100"/>
      <c r="L7" s="102"/>
      <c r="M7" s="100"/>
      <c r="N7" s="100"/>
      <c r="S7" s="38" t="s">
        <v>101</v>
      </c>
      <c r="T7" s="49" t="str">
        <f>IF(AND(J5&gt;=0,Denominators!B$16&gt;0,Denominators!B$17&gt;0,Denominators!B$18&gt;0,Denominators!B$19&gt;0,Denominators!B$20&gt;0,Denominators!B$21&gt;0),J5/SUM(PatientSem1)*1000,"")</f>
        <v/>
      </c>
      <c r="U7" s="28"/>
      <c r="V7" s="49" t="str">
        <f>IF(AND(L5&gt;=0,Denominators!E$16&gt;0,Denominators!E$17&gt;0,Denominators!E$18&gt;0,Denominators!E$19&gt;0,Denominators!E$20&gt;0,Denominators!E$21&gt;0),L5/SUM(PatientSem2)*1000,"")</f>
        <v/>
      </c>
      <c r="W7" s="28"/>
      <c r="X7" s="49" t="str">
        <f>IF(AND(N5&gt;=0,Denominators!B$16&gt;0,Denominators!B$17&gt;0,Denominators!B$18&gt;0,Denominators!B$19&gt;0,Denominators!B$20&gt;0,Denominators!B$21&gt;0,Denominators!E$16&gt;0,Denominators!E$17&gt;0,Denominators!E$18&gt;0,Denominators!E$19&gt;0,Denominators!E$20&gt;0,Denominators!E$21&gt;0),N5/SUM(PatientSem1,PatientSem2)*1000,"")</f>
        <v/>
      </c>
    </row>
    <row r="8" spans="1:24" x14ac:dyDescent="0.35">
      <c r="B8" s="2" t="s">
        <v>110</v>
      </c>
      <c r="J8" s="101"/>
      <c r="K8" s="103"/>
      <c r="L8" s="101"/>
      <c r="M8" s="103"/>
      <c r="N8" s="101"/>
      <c r="P8" s="40" t="s">
        <v>103</v>
      </c>
    </row>
    <row r="9" spans="1:24" ht="7" customHeight="1" x14ac:dyDescent="0.35"/>
    <row r="10" spans="1:24" s="36" customFormat="1" x14ac:dyDescent="0.35">
      <c r="A10" s="35" t="s">
        <v>241</v>
      </c>
      <c r="J10" s="37"/>
      <c r="K10" s="37"/>
      <c r="L10" s="37"/>
      <c r="M10" s="37"/>
      <c r="N10" s="37"/>
    </row>
    <row r="11" spans="1:24" ht="7" customHeight="1" x14ac:dyDescent="0.35"/>
    <row r="12" spans="1:24" x14ac:dyDescent="0.35">
      <c r="B12" s="2" t="s">
        <v>223</v>
      </c>
      <c r="H12" s="107" t="s">
        <v>224</v>
      </c>
      <c r="J12" s="99"/>
      <c r="K12" s="100"/>
      <c r="L12" s="99"/>
      <c r="M12" s="100"/>
      <c r="N12" s="101" t="str">
        <f>IF(AND(ISNUMBER(J12),ISNUMBER(L12)),SUM(J12,L12),"")</f>
        <v/>
      </c>
    </row>
    <row r="13" spans="1:24" x14ac:dyDescent="0.35">
      <c r="B13" s="2" t="s">
        <v>427</v>
      </c>
      <c r="H13" s="107" t="s">
        <v>224</v>
      </c>
      <c r="J13" s="99"/>
      <c r="K13" s="100"/>
      <c r="L13" s="99"/>
      <c r="M13" s="100"/>
      <c r="N13" s="101" t="str">
        <f>IF(AND(ISNUMBER(J13),ISNUMBER(L13)),SUM(J13,L13),"")</f>
        <v/>
      </c>
    </row>
    <row r="14" spans="1:24" x14ac:dyDescent="0.35">
      <c r="B14" s="108" t="s">
        <v>425</v>
      </c>
      <c r="H14" s="107"/>
      <c r="J14" s="102"/>
      <c r="K14" s="100"/>
      <c r="L14" s="102"/>
      <c r="M14" s="100"/>
      <c r="N14" s="102"/>
    </row>
    <row r="15" spans="1:24" ht="7" customHeight="1" x14ac:dyDescent="0.35"/>
    <row r="16" spans="1:24" s="36" customFormat="1" ht="15" customHeight="1" x14ac:dyDescent="0.35">
      <c r="A16" s="35" t="s">
        <v>429</v>
      </c>
      <c r="J16" s="37"/>
      <c r="K16" s="37"/>
      <c r="L16" s="37"/>
      <c r="M16" s="37"/>
      <c r="N16" s="37"/>
      <c r="S16" s="171" t="s">
        <v>99</v>
      </c>
      <c r="T16" s="171"/>
      <c r="U16" s="171"/>
      <c r="V16" s="171"/>
      <c r="W16" s="171"/>
      <c r="X16" s="171"/>
    </row>
    <row r="17" spans="1:24" ht="7" customHeight="1" x14ac:dyDescent="0.35"/>
    <row r="18" spans="1:24" ht="15" customHeight="1" x14ac:dyDescent="0.35">
      <c r="B18" s="2" t="s">
        <v>237</v>
      </c>
    </row>
    <row r="19" spans="1:24" x14ac:dyDescent="0.35">
      <c r="B19" s="41" t="s">
        <v>121</v>
      </c>
      <c r="J19" s="99"/>
      <c r="K19" s="100"/>
      <c r="L19" s="99"/>
      <c r="M19" s="100"/>
      <c r="N19" s="101" t="str">
        <f>IF(AND(ISNUMBER(J19),ISNUMBER(L19)),SUM(J19,L19),"")</f>
        <v/>
      </c>
      <c r="S19" s="38" t="s">
        <v>119</v>
      </c>
      <c r="T19" s="27" t="str">
        <f>IF(AND(J19&gt;=0,J$6&gt;0),J19/J$6*100,"")</f>
        <v/>
      </c>
      <c r="U19" s="26"/>
      <c r="V19" s="27" t="str">
        <f>IF(AND(L19&gt;=0,L$6&gt;0),L19/L$6*100,"")</f>
        <v/>
      </c>
      <c r="W19" s="26"/>
      <c r="X19" s="27" t="e">
        <f>IF(AND(N19&gt;=0,N$6&gt;0),N19/N$6*100,"")</f>
        <v>#VALUE!</v>
      </c>
    </row>
    <row r="20" spans="1:24" x14ac:dyDescent="0.35">
      <c r="B20" s="41" t="s">
        <v>122</v>
      </c>
      <c r="J20" s="99"/>
      <c r="K20" s="100"/>
      <c r="L20" s="99"/>
      <c r="M20" s="100"/>
      <c r="N20" s="101" t="str">
        <f>IF(AND(ISNUMBER(J20),ISNUMBER(L20)),SUM(J20,L20),"")</f>
        <v/>
      </c>
      <c r="S20" s="38" t="s">
        <v>238</v>
      </c>
      <c r="T20" s="49" t="str">
        <f>IF(AND(J19&gt;=0,Denominators!B$7&gt;0,Denominators!B$8&gt;0,Denominators!B$9&gt;0,Denominators!B$10&gt;0,Denominators!B$11&gt;0,Denominators!B$12&gt;0),J19/SUM(AdmissionSem1)*1000,"")</f>
        <v/>
      </c>
      <c r="U20" s="28"/>
      <c r="V20" s="49" t="str">
        <f>IF(AND(L19&gt;=0,Denominators!E$7&gt;0,Denominators!E$8&gt;0,Denominators!E$9&gt;0,Denominators!E$10&gt;0,Denominators!E$11&gt;0,Denominators!E$12&gt;0),L19/SUM(AdmissionSem2)*1000,"")</f>
        <v/>
      </c>
      <c r="W20" s="28"/>
      <c r="X20" s="49" t="str">
        <f>IF(AND(N19&gt;=0,Denominators!B$7&gt;0,Denominators!B$8&gt;0,Denominators!B$9&gt;0,Denominators!B$10&gt;0,Denominators!B$11&gt;0,Denominators!B$12&gt;0,Denominators!E$7&gt;0,Denominators!E$8&gt;0,Denominators!E$9&gt;0,Denominators!E$10&gt;0,Denominators!E$11&gt;0,Denominators!E$12&gt;0),N19/SUM(AdmissionSem1,AdmissionSem2)*1000,"")</f>
        <v/>
      </c>
    </row>
    <row r="21" spans="1:24" ht="7" customHeight="1" x14ac:dyDescent="0.35"/>
    <row r="22" spans="1:24" s="36" customFormat="1" x14ac:dyDescent="0.35">
      <c r="A22" s="35" t="s">
        <v>433</v>
      </c>
      <c r="J22" s="37"/>
      <c r="K22" s="37"/>
      <c r="L22" s="37"/>
      <c r="M22" s="37"/>
      <c r="N22" s="37"/>
      <c r="Q22" s="72"/>
    </row>
    <row r="23" spans="1:24" ht="7" customHeight="1" x14ac:dyDescent="0.35"/>
    <row r="24" spans="1:24" ht="15" customHeight="1" x14ac:dyDescent="0.35">
      <c r="B24" s="2" t="s">
        <v>234</v>
      </c>
    </row>
    <row r="25" spans="1:24" ht="15" customHeight="1" x14ac:dyDescent="0.35">
      <c r="B25" s="2" t="s">
        <v>174</v>
      </c>
    </row>
    <row r="26" spans="1:24" ht="29.25" customHeight="1" x14ac:dyDescent="0.35">
      <c r="B26" s="170" t="s">
        <v>228</v>
      </c>
      <c r="C26" s="170"/>
      <c r="D26" s="170"/>
      <c r="E26" s="170"/>
      <c r="F26" s="170"/>
      <c r="G26" s="170"/>
      <c r="H26" s="170"/>
      <c r="J26" s="99"/>
      <c r="K26" s="100"/>
      <c r="L26" s="99"/>
      <c r="M26" s="100"/>
      <c r="N26" s="101" t="str">
        <f>IF(AND(ISNUMBER(J26),ISNUMBER(L26)),SUM(J26,L26),"")</f>
        <v/>
      </c>
    </row>
    <row r="27" spans="1:24" ht="7" customHeight="1" x14ac:dyDescent="0.35">
      <c r="B27" s="96"/>
      <c r="C27" s="96"/>
      <c r="D27" s="96"/>
      <c r="E27" s="96"/>
      <c r="F27" s="96"/>
      <c r="G27" s="96"/>
      <c r="H27" s="96"/>
      <c r="J27" s="100"/>
      <c r="K27" s="100"/>
      <c r="L27" s="100"/>
      <c r="M27" s="100"/>
      <c r="N27" s="100"/>
    </row>
    <row r="28" spans="1:24" ht="29.25" customHeight="1" x14ac:dyDescent="0.35">
      <c r="B28" s="170" t="s">
        <v>175</v>
      </c>
      <c r="C28" s="170"/>
      <c r="D28" s="170"/>
      <c r="E28" s="170"/>
      <c r="F28" s="170"/>
      <c r="G28" s="170"/>
      <c r="H28" s="170"/>
      <c r="J28" s="99"/>
      <c r="K28" s="100"/>
      <c r="L28" s="99"/>
      <c r="M28" s="100"/>
      <c r="N28" s="101" t="str">
        <f>IF(AND(ISNUMBER(J28),ISNUMBER(L28)),SUM(J28,L28),"")</f>
        <v/>
      </c>
    </row>
    <row r="29" spans="1:24" ht="7" customHeight="1" x14ac:dyDescent="0.35">
      <c r="B29" s="96"/>
      <c r="C29" s="96"/>
      <c r="D29" s="96"/>
      <c r="E29" s="96"/>
      <c r="F29" s="96"/>
      <c r="G29" s="96"/>
      <c r="H29" s="96"/>
      <c r="J29" s="100"/>
      <c r="K29" s="100"/>
      <c r="L29" s="100"/>
      <c r="M29" s="100"/>
      <c r="N29" s="100"/>
    </row>
    <row r="30" spans="1:24" ht="29.25" customHeight="1" x14ac:dyDescent="0.35">
      <c r="B30" s="170" t="s">
        <v>229</v>
      </c>
      <c r="C30" s="170"/>
      <c r="D30" s="170"/>
      <c r="E30" s="170"/>
      <c r="F30" s="170"/>
      <c r="G30" s="170"/>
      <c r="H30" s="170"/>
      <c r="J30" s="99"/>
      <c r="K30" s="100"/>
      <c r="L30" s="99"/>
      <c r="M30" s="100"/>
      <c r="N30" s="101" t="str">
        <f>IF(AND(ISNUMBER(J30),ISNUMBER(L30)),SUM(J30,L30),"")</f>
        <v/>
      </c>
    </row>
    <row r="31" spans="1:24" ht="29.25" customHeight="1" x14ac:dyDescent="0.35">
      <c r="B31" s="2" t="s">
        <v>173</v>
      </c>
      <c r="C31" s="95"/>
      <c r="D31" s="95"/>
      <c r="E31" s="95"/>
      <c r="F31" s="95"/>
      <c r="G31" s="95"/>
      <c r="H31" s="95"/>
      <c r="J31" s="39"/>
      <c r="L31" s="39"/>
    </row>
    <row r="32" spans="1:24" ht="30.75" customHeight="1" x14ac:dyDescent="0.35">
      <c r="B32" s="170" t="s">
        <v>123</v>
      </c>
      <c r="C32" s="170"/>
      <c r="D32" s="170"/>
      <c r="E32" s="170"/>
      <c r="F32" s="170"/>
      <c r="G32" s="170"/>
      <c r="H32" s="170"/>
      <c r="J32" s="99"/>
      <c r="K32" s="100"/>
      <c r="L32" s="99"/>
      <c r="M32" s="100"/>
      <c r="N32" s="101" t="str">
        <f>IF(AND(ISNUMBER(J32),ISNUMBER(L32)),SUM(J32,L32),"")</f>
        <v/>
      </c>
    </row>
  </sheetData>
  <sheetProtection algorithmName="SHA-512" hashValue="4ju98NEf2AHZkalqAMgcT/ANxd3swZRj5JyC+TTfa8KDY9sU5eXqLlVADxvEmu8+2Dwit2JD+Dttbh4391XSIg==" saltValue="5TB3UC8spnd8umAM/gKTNQ==" spinCount="100000" sheet="1" selectLockedCells="1"/>
  <mergeCells count="5">
    <mergeCell ref="B26:H26"/>
    <mergeCell ref="B32:H32"/>
    <mergeCell ref="S16:X16"/>
    <mergeCell ref="B28:H28"/>
    <mergeCell ref="B30:H30"/>
  </mergeCells>
  <dataValidations count="1">
    <dataValidation type="list" allowBlank="1" showInputMessage="1" showErrorMessage="1" sqref="N8 L8 J8" xr:uid="{00000000-0002-0000-0200-000000000000}">
      <formula1>Type</formula1>
    </dataValidation>
  </dataValidations>
  <pageMargins left="0.70866141732283472" right="0.70866141732283472" top="0.74803149606299213" bottom="0.74803149606299213" header="0.31496062992125984" footer="0.31496062992125984"/>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0BBFA-42CE-4365-95F3-07D09D9F392D}">
  <sheetPr codeName="Sheet4">
    <pageSetUpPr fitToPage="1"/>
  </sheetPr>
  <dimension ref="A1:AA54"/>
  <sheetViews>
    <sheetView zoomScale="80" zoomScaleNormal="80" workbookViewId="0">
      <selection activeCell="L5" sqref="L5"/>
    </sheetView>
  </sheetViews>
  <sheetFormatPr defaultColWidth="9.1796875" defaultRowHeight="14.5" x14ac:dyDescent="0.35"/>
  <cols>
    <col min="1" max="1" width="2.7265625" style="112" customWidth="1"/>
    <col min="2" max="8" width="9.1796875" style="51"/>
    <col min="9" max="9" width="9.1796875" style="51" customWidth="1"/>
    <col min="10" max="10" width="2.54296875" style="51" customWidth="1"/>
    <col min="11" max="11" width="2" style="51" customWidth="1"/>
    <col min="12" max="12" width="11.453125" style="115" customWidth="1"/>
    <col min="13" max="13" width="2.7265625" style="115" customWidth="1"/>
    <col min="14" max="14" width="11.453125" style="115" customWidth="1"/>
    <col min="15" max="15" width="2.7265625" style="115" customWidth="1"/>
    <col min="16" max="16" width="11.453125" style="115" customWidth="1"/>
    <col min="17" max="17" width="2.7265625" style="51" customWidth="1"/>
    <col min="18" max="18" width="2.54296875" style="51" customWidth="1"/>
    <col min="19" max="19" width="11.453125" style="51" customWidth="1"/>
    <col min="20" max="20" width="1.1796875" style="51" customWidth="1"/>
    <col min="21" max="21" width="31.81640625" style="113" customWidth="1"/>
    <col min="22" max="22" width="9.7265625" style="116" customWidth="1"/>
    <col min="23" max="23" width="2.7265625" style="116" customWidth="1"/>
    <col min="24" max="24" width="9.7265625" style="116" customWidth="1"/>
    <col min="25" max="25" width="2.7265625" style="116" customWidth="1"/>
    <col min="26" max="26" width="9.7265625" style="116" customWidth="1"/>
    <col min="27" max="27" width="9.1796875" style="113"/>
    <col min="28" max="16384" width="9.1796875" style="51"/>
  </cols>
  <sheetData>
    <row r="1" spans="1:27" s="109" customFormat="1" ht="19" customHeight="1" x14ac:dyDescent="0.35">
      <c r="A1" s="29" t="s">
        <v>116</v>
      </c>
      <c r="L1" s="110"/>
      <c r="M1" s="110"/>
      <c r="N1" s="110"/>
      <c r="O1" s="110"/>
      <c r="P1" s="110"/>
      <c r="V1" s="111"/>
      <c r="W1" s="111"/>
      <c r="X1" s="111"/>
      <c r="Y1" s="111"/>
      <c r="Z1" s="111"/>
    </row>
    <row r="2" spans="1:27" x14ac:dyDescent="0.35">
      <c r="L2" s="32" t="s">
        <v>114</v>
      </c>
      <c r="M2" s="32"/>
      <c r="N2" s="32" t="s">
        <v>115</v>
      </c>
      <c r="O2" s="32"/>
      <c r="P2" s="32" t="s">
        <v>113</v>
      </c>
      <c r="V2" s="34" t="s">
        <v>5</v>
      </c>
      <c r="W2" s="34"/>
      <c r="X2" s="34" t="s">
        <v>6</v>
      </c>
      <c r="Y2" s="34"/>
      <c r="Z2" s="34" t="s">
        <v>113</v>
      </c>
    </row>
    <row r="3" spans="1:27" s="114" customFormat="1" ht="19" customHeight="1" x14ac:dyDescent="0.35">
      <c r="A3" s="172" t="s">
        <v>247</v>
      </c>
      <c r="B3" s="172"/>
      <c r="C3" s="172"/>
      <c r="D3" s="172"/>
      <c r="E3" s="172"/>
      <c r="F3" s="172"/>
      <c r="G3" s="172"/>
      <c r="H3" s="172"/>
      <c r="I3" s="172"/>
      <c r="J3" s="172"/>
      <c r="K3" s="172"/>
      <c r="L3" s="172"/>
      <c r="M3" s="172"/>
      <c r="N3" s="172"/>
      <c r="O3" s="172"/>
      <c r="P3" s="172"/>
      <c r="Q3" s="172"/>
      <c r="R3" s="172"/>
      <c r="S3" s="172"/>
      <c r="T3" s="172"/>
      <c r="U3" s="173"/>
      <c r="V3" s="173"/>
      <c r="W3" s="173"/>
      <c r="X3" s="173"/>
      <c r="Y3" s="173"/>
      <c r="Z3" s="173"/>
    </row>
    <row r="4" spans="1:27" ht="7" customHeight="1" x14ac:dyDescent="0.35"/>
    <row r="5" spans="1:27" x14ac:dyDescent="0.35">
      <c r="B5" s="51" t="s">
        <v>110</v>
      </c>
      <c r="L5" s="44"/>
      <c r="N5" s="44"/>
      <c r="P5" s="44"/>
      <c r="R5" s="117" t="s">
        <v>103</v>
      </c>
    </row>
    <row r="6" spans="1:27" ht="7" customHeight="1" x14ac:dyDescent="0.35">
      <c r="A6" s="51"/>
      <c r="L6" s="51"/>
      <c r="M6" s="51"/>
      <c r="N6" s="51"/>
      <c r="O6" s="51"/>
      <c r="P6" s="51"/>
      <c r="U6" s="118"/>
      <c r="V6" s="28"/>
      <c r="W6" s="28"/>
      <c r="X6" s="28"/>
      <c r="Y6" s="28"/>
      <c r="Z6" s="28"/>
    </row>
    <row r="7" spans="1:27" s="120" customFormat="1" ht="17" customHeight="1" x14ac:dyDescent="0.35">
      <c r="A7" s="119"/>
      <c r="B7" s="120" t="s">
        <v>249</v>
      </c>
      <c r="L7" s="121"/>
      <c r="M7" s="121"/>
      <c r="N7" s="121"/>
      <c r="O7" s="121"/>
      <c r="P7" s="121"/>
      <c r="V7" s="122"/>
      <c r="W7" s="122"/>
      <c r="X7" s="122"/>
      <c r="Y7" s="122"/>
      <c r="Z7" s="122"/>
    </row>
    <row r="8" spans="1:27" s="124" customFormat="1" ht="7" customHeight="1" x14ac:dyDescent="0.35">
      <c r="A8" s="123"/>
      <c r="L8" s="125"/>
      <c r="M8" s="125"/>
      <c r="N8" s="125"/>
      <c r="O8" s="125"/>
      <c r="P8" s="125"/>
      <c r="U8" s="126"/>
      <c r="V8" s="61"/>
      <c r="W8" s="61"/>
      <c r="X8" s="61"/>
      <c r="Y8" s="61"/>
      <c r="Z8" s="61"/>
      <c r="AA8" s="126"/>
    </row>
    <row r="9" spans="1:27" x14ac:dyDescent="0.35">
      <c r="B9" s="106" t="s">
        <v>250</v>
      </c>
      <c r="L9" s="44"/>
      <c r="N9" s="44"/>
      <c r="P9" s="44" t="str">
        <f>IF(AND(ISNUMBER(L9),ISNUMBER(N9)),SUM(L9,N9),"")</f>
        <v/>
      </c>
      <c r="U9" s="38" t="s">
        <v>209</v>
      </c>
      <c r="V9" s="27" t="str">
        <f>IF(AND(L9&gt;=0,L$52&gt;0),L9/L$52*100,"")</f>
        <v/>
      </c>
      <c r="W9" s="26"/>
      <c r="X9" s="27" t="str">
        <f>IF(AND(N9&gt;=0,N$52&gt;0),N9/N$52*100,"")</f>
        <v/>
      </c>
      <c r="Y9" s="26"/>
      <c r="Z9" s="27" t="e">
        <f>IF(AND(P9&gt;=0,P$52&gt;=0),P9/P$52*100,"")</f>
        <v>#VALUE!</v>
      </c>
    </row>
    <row r="10" spans="1:27" x14ac:dyDescent="0.35">
      <c r="B10" s="57" t="s">
        <v>108</v>
      </c>
      <c r="U10" s="38" t="s">
        <v>238</v>
      </c>
      <c r="V10" s="49" t="str">
        <f>IF(AND(L9&gt;=0,Denominators!B$7&gt;0,Denominators!B$8&gt;0,Denominators!B$9&gt;0,Denominators!B$10&gt;0,Denominators!B$11&gt;0,Denominators!B$12&gt;0),L9/SUM(AdmissionSem1)*1000,"")</f>
        <v/>
      </c>
      <c r="W10" s="28"/>
      <c r="X10" s="49" t="str">
        <f>IF(AND(N9&gt;=0,Denominators!E$7&gt;0,Denominators!E$8&gt;0,Denominators!E$9&gt;0,Denominators!E$10&gt;0,Denominators!E$11&gt;0,Denominators!E$12&gt;0),N9/SUM(AdmissionSem2)*1000,"")</f>
        <v/>
      </c>
      <c r="Y10" s="28"/>
      <c r="Z10" s="49" t="str">
        <f>IF(AND(P9&gt;=0,Denominators!B$7&gt;0,Denominators!B$8&gt;0,Denominators!B$9&gt;0,Denominators!B$10&gt;0,Denominators!B$11&gt;0,Denominators!B$12&gt;0,Denominators!E$7&gt;0,Denominators!E$8&gt;0,Denominators!E$9&gt;0,Denominators!E$10&gt;0,Denominators!E$11&gt;0,Denominators!E$12&gt;0),P9/SUM(AdmissionSem1,AdmissionSem2)*1000,"")</f>
        <v/>
      </c>
    </row>
    <row r="11" spans="1:27" ht="15" customHeight="1" x14ac:dyDescent="0.35">
      <c r="L11" s="127"/>
      <c r="U11" s="38" t="s">
        <v>101</v>
      </c>
      <c r="V11" s="49" t="str">
        <f>IF(AND(L9&gt;=0,Denominators!B$16&gt;0,Denominators!B$17&gt;0,Denominators!B$18&gt;0,Denominators!B$19&gt;0,Denominators!B$20&gt;0,Denominators!B$21&gt;0),L9/SUM(PatientSem1)*1000,"")</f>
        <v/>
      </c>
      <c r="W11" s="28"/>
      <c r="X11" s="49" t="str">
        <f>IF(AND(N9&gt;=0,Denominators!E$16&gt;0,Denominators!E$17&gt;0,Denominators!E$18&gt;0,Denominators!E$19&gt;0,Denominators!E$20&gt;0,Denominators!E$21&gt;0),N9/SUM(PatientSem2)*1000,"")</f>
        <v/>
      </c>
      <c r="Y11" s="28"/>
      <c r="Z11" s="49" t="str">
        <f>IF(AND(P9&gt;=0,Denominators!B$16&gt;0,Denominators!B$17&gt;0,Denominators!B$18&gt;0,Denominators!B$19&gt;0,Denominators!B$20&gt;0,Denominators!B$21&gt;0,Denominators!E$16&gt;0,Denominators!E$17&gt;0,Denominators!E$18&gt;0,Denominators!E$19&gt;0,Denominators!E$20&gt;0,Denominators!E$21&gt;0),P9/SUM(PatientSem1,PatientSem2)*1000,"")</f>
        <v/>
      </c>
    </row>
    <row r="12" spans="1:27" ht="7" customHeight="1" x14ac:dyDescent="0.35">
      <c r="J12" s="127"/>
      <c r="L12" s="127"/>
      <c r="U12" s="118"/>
      <c r="V12" s="28"/>
      <c r="W12" s="28"/>
      <c r="X12" s="28"/>
      <c r="Y12" s="28"/>
      <c r="Z12" s="28"/>
    </row>
    <row r="13" spans="1:27" s="129" customFormat="1" ht="17" customHeight="1" x14ac:dyDescent="0.35">
      <c r="A13" s="128"/>
      <c r="B13" s="120" t="s">
        <v>251</v>
      </c>
      <c r="L13" s="130"/>
      <c r="M13" s="131"/>
      <c r="N13" s="131"/>
      <c r="O13" s="131"/>
      <c r="P13" s="131"/>
      <c r="U13" s="132"/>
      <c r="V13" s="133"/>
      <c r="W13" s="133"/>
      <c r="X13" s="133"/>
      <c r="Y13" s="133"/>
      <c r="Z13" s="133"/>
    </row>
    <row r="14" spans="1:27" ht="7" customHeight="1" x14ac:dyDescent="0.35">
      <c r="V14" s="48"/>
      <c r="W14" s="48"/>
      <c r="X14" s="48"/>
      <c r="Y14" s="48"/>
      <c r="Z14" s="48"/>
    </row>
    <row r="15" spans="1:27" x14ac:dyDescent="0.35">
      <c r="B15" s="106" t="s">
        <v>261</v>
      </c>
      <c r="L15" s="44"/>
      <c r="N15" s="44"/>
      <c r="P15" s="44" t="str">
        <f>IF(AND(ISNUMBER(L15),ISNUMBER(N15)),SUM(L15,N15),"")</f>
        <v/>
      </c>
      <c r="U15" s="38" t="s">
        <v>210</v>
      </c>
      <c r="V15" s="27" t="str">
        <f>IF(AND(L15&gt;=0,L$52&gt;0),L15/L$52*100,"")</f>
        <v/>
      </c>
      <c r="W15" s="28"/>
      <c r="X15" s="27" t="str">
        <f>IF(AND(N15&gt;=0,N$52&gt;0),N15/N$52*100,"")</f>
        <v/>
      </c>
      <c r="Y15" s="28"/>
      <c r="Z15" s="27" t="e">
        <f>IF(AND(P15&gt;=0,P$52&gt;0),P15/P$52*100,"")</f>
        <v>#VALUE!</v>
      </c>
    </row>
    <row r="16" spans="1:27" x14ac:dyDescent="0.35">
      <c r="B16" s="57" t="s">
        <v>108</v>
      </c>
      <c r="U16" s="38" t="s">
        <v>238</v>
      </c>
      <c r="V16" s="49" t="str">
        <f>IF(AND(L15&gt;=0,Denominators!B$7&gt;0,Denominators!B$8&gt;0,Denominators!B$9&gt;0,Denominators!B$10&gt;0,Denominators!B$11&gt;0,Denominators!B$12&gt;0),L15/SUM(AdmissionSem1)*1000,"")</f>
        <v/>
      </c>
      <c r="W16" s="50"/>
      <c r="X16" s="49" t="str">
        <f>IF(AND(N15&gt;=0,Denominators!E$7&gt;0,Denominators!E$8&gt;0,Denominators!E$9&gt;0,Denominators!E$10&gt;0,Denominators!E$11&gt;0,Denominators!E$12&gt;0),N15/SUM(AdmissionSem2)*1000,"")</f>
        <v/>
      </c>
      <c r="Y16" s="50"/>
      <c r="Z16" s="49" t="str">
        <f>IF(AND(P15&gt;=0,Denominators!B$7&gt;0,Denominators!B$8&gt;0,Denominators!B$9&gt;0,Denominators!B$10&gt;0,Denominators!B$11&gt;0,Denominators!B$12&gt;0,Denominators!E$7&gt;0,Denominators!E$8&gt;0,Denominators!E$9&gt;0,Denominators!E$10&gt;0,Denominators!E$11&gt;0,Denominators!E$12&gt;0),P15/SUM(AdmissionSem1,AdmissionSem2)*1000,"")</f>
        <v/>
      </c>
    </row>
    <row r="17" spans="1:27" ht="15" customHeight="1" x14ac:dyDescent="0.35">
      <c r="L17" s="127"/>
      <c r="U17" s="38" t="s">
        <v>101</v>
      </c>
      <c r="V17" s="49" t="str">
        <f>IF(AND(L15&gt;=0,Denominators!B$16&gt;0,Denominators!B$17&gt;0,Denominators!B$18&gt;0,Denominators!B$19&gt;0,Denominators!B$20&gt;0,Denominators!B$21&gt;0),L15/SUM(PatientSem1)*1000,"")</f>
        <v/>
      </c>
      <c r="W17" s="50"/>
      <c r="X17" s="49" t="str">
        <f>IF(AND(N15&gt;=0,Denominators!E$16&gt;0,Denominators!E$17&gt;0,Denominators!E$18&gt;0,Denominators!E$19&gt;0,Denominators!E$20&gt;0,Denominators!E$21&gt;0),N15/SUM(PatientSem2)*1000,"")</f>
        <v/>
      </c>
      <c r="Y17" s="50"/>
      <c r="Z17" s="49" t="str">
        <f>IF(AND(P15&gt;=0,Denominators!B$16&gt;0,Denominators!B$17&gt;0,Denominators!B$18&gt;0,Denominators!B$19&gt;0,Denominators!B$20&gt;0,Denominators!B$21&gt;0,Denominators!E$16&gt;0,Denominators!E$17&gt;0,Denominators!E$18&gt;0,Denominators!E$19&gt;0,Denominators!E$20&gt;0,Denominators!E$21&gt;0),P15/SUM(PatientSem1,PatientSem2)*1000,"")</f>
        <v/>
      </c>
    </row>
    <row r="18" spans="1:27" ht="7" customHeight="1" x14ac:dyDescent="0.35">
      <c r="L18" s="127"/>
      <c r="U18" s="118"/>
      <c r="V18" s="50"/>
      <c r="W18" s="50"/>
      <c r="X18" s="50"/>
      <c r="Y18" s="50"/>
      <c r="Z18" s="50"/>
    </row>
    <row r="19" spans="1:27" s="124" customFormat="1" ht="7" customHeight="1" x14ac:dyDescent="0.35">
      <c r="A19" s="123"/>
      <c r="L19" s="125"/>
      <c r="M19" s="125"/>
      <c r="N19" s="125"/>
      <c r="O19" s="125"/>
      <c r="P19" s="125"/>
      <c r="U19" s="126"/>
      <c r="V19" s="61"/>
      <c r="W19" s="61"/>
      <c r="X19" s="61"/>
      <c r="Y19" s="61"/>
      <c r="Z19" s="61"/>
      <c r="AA19" s="126"/>
    </row>
    <row r="20" spans="1:27" x14ac:dyDescent="0.35">
      <c r="B20" s="51" t="s">
        <v>252</v>
      </c>
      <c r="L20" s="44"/>
      <c r="N20" s="44"/>
      <c r="P20" s="44" t="str">
        <f>IF(AND(ISNUMBER(L20),ISNUMBER(N20)),SUM(L20,N20),"")</f>
        <v/>
      </c>
    </row>
    <row r="21" spans="1:27" x14ac:dyDescent="0.35">
      <c r="B21" s="57" t="s">
        <v>286</v>
      </c>
    </row>
    <row r="22" spans="1:27" ht="7" customHeight="1" x14ac:dyDescent="0.35">
      <c r="L22" s="127"/>
      <c r="U22" s="118"/>
      <c r="V22" s="50"/>
      <c r="W22" s="50"/>
      <c r="X22" s="50"/>
      <c r="Y22" s="50"/>
      <c r="Z22" s="50"/>
    </row>
    <row r="23" spans="1:27" s="129" customFormat="1" ht="17" customHeight="1" x14ac:dyDescent="0.35">
      <c r="A23" s="128"/>
      <c r="B23" s="120" t="s">
        <v>253</v>
      </c>
      <c r="L23" s="130"/>
      <c r="M23" s="131"/>
      <c r="N23" s="131"/>
      <c r="O23" s="131"/>
      <c r="P23" s="131"/>
      <c r="U23" s="132"/>
      <c r="V23" s="133"/>
      <c r="W23" s="133"/>
      <c r="X23" s="133"/>
      <c r="Y23" s="133"/>
      <c r="Z23" s="133"/>
    </row>
    <row r="24" spans="1:27" ht="7" customHeight="1" x14ac:dyDescent="0.35">
      <c r="V24" s="48"/>
      <c r="W24" s="48"/>
      <c r="X24" s="48"/>
      <c r="Y24" s="48"/>
      <c r="Z24" s="48"/>
    </row>
    <row r="25" spans="1:27" x14ac:dyDescent="0.35">
      <c r="B25" s="106" t="s">
        <v>254</v>
      </c>
      <c r="L25" s="44"/>
      <c r="N25" s="44"/>
      <c r="P25" s="44" t="str">
        <f>IF(AND(ISNUMBER(L25),ISNUMBER(N25)),SUM(L25,N25),"")</f>
        <v/>
      </c>
      <c r="U25" s="38" t="s">
        <v>248</v>
      </c>
      <c r="V25" s="27" t="str">
        <f>IF(AND(L25&gt;=0,L$52&gt;0),L25/L$52*100,"")</f>
        <v/>
      </c>
      <c r="W25" s="28"/>
      <c r="X25" s="27" t="str">
        <f>IF(AND(N25&gt;=0,N$52&gt;0),N25/N$52*100,"")</f>
        <v/>
      </c>
      <c r="Y25" s="28"/>
      <c r="Z25" s="27" t="e">
        <f>IF(AND(P25&gt;=0,P$52&gt;0),P25/P$52*100,"")</f>
        <v>#VALUE!</v>
      </c>
    </row>
    <row r="26" spans="1:27" x14ac:dyDescent="0.35">
      <c r="B26" s="57" t="s">
        <v>108</v>
      </c>
      <c r="U26" s="38" t="s">
        <v>238</v>
      </c>
      <c r="V26" s="49" t="str">
        <f>IF(AND(L25&gt;=0,Denominators!B$7&gt;0,Denominators!B$8&gt;0,Denominators!B$9&gt;0,Denominators!B$10&gt;0,Denominators!B$11&gt;0,Denominators!B$12&gt;0),L25/SUM(AdmissionSem1)*1000,"")</f>
        <v/>
      </c>
      <c r="W26" s="50"/>
      <c r="X26" s="49" t="str">
        <f>IF(AND(N25&gt;=0,Denominators!E$7&gt;0,Denominators!E$8&gt;0,Denominators!E$9&gt;0,Denominators!E$10&gt;0,Denominators!E$11&gt;0,Denominators!E$12&gt;0),N25/SUM(AdmissionSem2)*1000,"")</f>
        <v/>
      </c>
      <c r="Y26" s="50"/>
      <c r="Z26" s="49" t="str">
        <f>IF(AND(P25&gt;=0,Denominators!B$7&gt;0,Denominators!B$8&gt;0,Denominators!B$9&gt;0,Denominators!B$10&gt;0,Denominators!B$11&gt;0,Denominators!B$12&gt;0,Denominators!E$7&gt;0,Denominators!E$8&gt;0,Denominators!E$9&gt;0,Denominators!E$10&gt;0,Denominators!E$11&gt;0,Denominators!E$12&gt;0),P25/SUM(AdmissionSem1,AdmissionSem2)*1000,"")</f>
        <v/>
      </c>
    </row>
    <row r="27" spans="1:27" ht="15" customHeight="1" x14ac:dyDescent="0.35">
      <c r="C27" s="106" t="s">
        <v>255</v>
      </c>
      <c r="L27" s="44"/>
      <c r="N27" s="44"/>
      <c r="P27" s="44" t="str">
        <f>IF(AND(ISNUMBER(L27),ISNUMBER(N27)),SUM(L27,N27),"")</f>
        <v/>
      </c>
      <c r="U27" s="38" t="s">
        <v>101</v>
      </c>
      <c r="V27" s="49" t="str">
        <f>IF(AND(L25&gt;=0,Denominators!B$16&gt;0,Denominators!B$17&gt;0,Denominators!B$18&gt;0,Denominators!B$19&gt;0,Denominators!B$20&gt;0,Denominators!B$21&gt;0),L25/SUM(PatientSem1)*1000,"")</f>
        <v/>
      </c>
      <c r="W27" s="50"/>
      <c r="X27" s="49" t="str">
        <f>IF(AND(N25&gt;=0,Denominators!E$16&gt;0,Denominators!E$17&gt;0,Denominators!E$18&gt;0,Denominators!E$19&gt;0,Denominators!E$20&gt;0,Denominators!E$21&gt;0),N25/SUM(PatientSem2)*1000,"")</f>
        <v/>
      </c>
      <c r="Y27" s="50"/>
      <c r="Z27" s="49" t="str">
        <f>IF(AND(P25&gt;=0,Denominators!B$16&gt;0,Denominators!B$17&gt;0,Denominators!B$18&gt;0,Denominators!B$19&gt;0,Denominators!B$20&gt;0,Denominators!B$21&gt;0,Denominators!E$16&gt;0,Denominators!E$17&gt;0,Denominators!E$18&gt;0,Denominators!E$19&gt;0,Denominators!E$20&gt;0,Denominators!E$21&gt;0),P25/SUM(PatientSem1,PatientSem2)*1000,"")</f>
        <v/>
      </c>
    </row>
    <row r="28" spans="1:27" ht="7" customHeight="1" x14ac:dyDescent="0.35">
      <c r="L28" s="127"/>
      <c r="U28" s="118"/>
      <c r="V28" s="50"/>
      <c r="W28" s="50"/>
      <c r="X28" s="50"/>
      <c r="Y28" s="50"/>
      <c r="Z28" s="50"/>
    </row>
    <row r="29" spans="1:27" ht="15" customHeight="1" x14ac:dyDescent="0.35">
      <c r="C29" s="106" t="s">
        <v>256</v>
      </c>
      <c r="L29" s="44"/>
      <c r="N29" s="44"/>
      <c r="P29" s="44" t="str">
        <f>IF(AND(ISNUMBER(L29),ISNUMBER(N29)),SUM(L29,N29),"")</f>
        <v/>
      </c>
      <c r="U29" s="118"/>
      <c r="V29" s="50"/>
      <c r="W29" s="50"/>
      <c r="X29" s="50"/>
      <c r="Y29" s="50"/>
      <c r="Z29" s="50"/>
    </row>
    <row r="30" spans="1:27" ht="7" customHeight="1" x14ac:dyDescent="0.35">
      <c r="L30" s="127"/>
      <c r="U30" s="118"/>
      <c r="V30" s="50"/>
      <c r="W30" s="50"/>
      <c r="X30" s="50"/>
      <c r="Y30" s="50"/>
      <c r="Z30" s="50"/>
    </row>
    <row r="31" spans="1:27" ht="15" customHeight="1" x14ac:dyDescent="0.35">
      <c r="C31" s="106" t="s">
        <v>257</v>
      </c>
      <c r="L31" s="44"/>
      <c r="N31" s="44"/>
      <c r="P31" s="44" t="str">
        <f>IF(AND(ISNUMBER(L31),ISNUMBER(N31)),SUM(L31,N31),"")</f>
        <v/>
      </c>
      <c r="U31" s="118"/>
      <c r="V31" s="50"/>
      <c r="W31" s="50"/>
      <c r="X31" s="50"/>
      <c r="Y31" s="50"/>
      <c r="Z31" s="50"/>
    </row>
    <row r="32" spans="1:27" ht="7" customHeight="1" x14ac:dyDescent="0.35">
      <c r="L32" s="127"/>
      <c r="U32" s="118"/>
      <c r="V32" s="50"/>
      <c r="W32" s="50"/>
      <c r="X32" s="50"/>
      <c r="Y32" s="50"/>
      <c r="Z32" s="50"/>
    </row>
    <row r="33" spans="1:27" ht="15" customHeight="1" x14ac:dyDescent="0.35">
      <c r="C33" s="106" t="s">
        <v>258</v>
      </c>
      <c r="L33" s="44"/>
      <c r="N33" s="44"/>
      <c r="P33" s="44" t="str">
        <f>IF(AND(ISNUMBER(L33),ISNUMBER(N33)),SUM(L33,N33),"")</f>
        <v/>
      </c>
      <c r="U33" s="118"/>
      <c r="V33" s="50"/>
      <c r="W33" s="50"/>
      <c r="X33" s="50"/>
      <c r="Y33" s="50"/>
      <c r="Z33" s="50"/>
    </row>
    <row r="34" spans="1:27" ht="7" customHeight="1" x14ac:dyDescent="0.35">
      <c r="L34" s="127"/>
      <c r="U34" s="118"/>
      <c r="V34" s="50"/>
      <c r="W34" s="50"/>
      <c r="X34" s="50"/>
      <c r="Y34" s="50"/>
      <c r="Z34" s="50"/>
    </row>
    <row r="35" spans="1:27" ht="15" customHeight="1" x14ac:dyDescent="0.35">
      <c r="C35" s="106" t="s">
        <v>417</v>
      </c>
      <c r="L35" s="44"/>
      <c r="N35" s="44"/>
      <c r="P35" s="44" t="str">
        <f>IF(AND(ISNUMBER(L35),ISNUMBER(N35)),SUM(L35,N35),"")</f>
        <v/>
      </c>
      <c r="U35" s="118"/>
      <c r="V35" s="50"/>
      <c r="W35" s="50"/>
      <c r="X35" s="50"/>
      <c r="Y35" s="50"/>
      <c r="Z35" s="50"/>
    </row>
    <row r="36" spans="1:27" ht="7" customHeight="1" x14ac:dyDescent="0.35">
      <c r="L36" s="127"/>
      <c r="U36" s="118"/>
      <c r="V36" s="50"/>
      <c r="W36" s="50"/>
      <c r="X36" s="50"/>
      <c r="Y36" s="50"/>
      <c r="Z36" s="50"/>
    </row>
    <row r="37" spans="1:27" s="124" customFormat="1" ht="7" customHeight="1" x14ac:dyDescent="0.35">
      <c r="A37" s="123"/>
      <c r="L37" s="125"/>
      <c r="M37" s="125"/>
      <c r="N37" s="125"/>
      <c r="O37" s="125"/>
      <c r="P37" s="125"/>
      <c r="U37" s="126"/>
      <c r="V37" s="61"/>
      <c r="W37" s="61"/>
      <c r="X37" s="61"/>
      <c r="Y37" s="61"/>
      <c r="Z37" s="61"/>
      <c r="AA37" s="126"/>
    </row>
    <row r="38" spans="1:27" x14ac:dyDescent="0.35">
      <c r="B38" s="106" t="s">
        <v>254</v>
      </c>
      <c r="L38" s="44"/>
      <c r="N38" s="44"/>
      <c r="P38" s="44" t="str">
        <f>IF(AND(ISNUMBER(L38),ISNUMBER(N38)),SUM(L38,N38),"")</f>
        <v/>
      </c>
    </row>
    <row r="39" spans="1:27" x14ac:dyDescent="0.35">
      <c r="B39" s="57" t="s">
        <v>286</v>
      </c>
      <c r="U39" s="118"/>
      <c r="V39" s="50"/>
      <c r="W39" s="50"/>
      <c r="X39" s="50"/>
      <c r="Y39" s="50"/>
      <c r="Z39" s="50"/>
    </row>
    <row r="40" spans="1:27" ht="15" customHeight="1" x14ac:dyDescent="0.35">
      <c r="C40" s="106" t="s">
        <v>255</v>
      </c>
      <c r="L40" s="44"/>
      <c r="N40" s="44"/>
      <c r="P40" s="44" t="str">
        <f>IF(AND(ISNUMBER(L40),ISNUMBER(N40)),SUM(L40,N40),"")</f>
        <v/>
      </c>
      <c r="U40" s="118"/>
      <c r="V40" s="50"/>
      <c r="W40" s="50"/>
      <c r="X40" s="50"/>
      <c r="Y40" s="50"/>
      <c r="Z40" s="50"/>
    </row>
    <row r="41" spans="1:27" ht="7" customHeight="1" x14ac:dyDescent="0.35">
      <c r="L41" s="127"/>
      <c r="U41" s="118"/>
      <c r="V41" s="50"/>
      <c r="W41" s="50"/>
      <c r="X41" s="50"/>
      <c r="Y41" s="50"/>
      <c r="Z41" s="50"/>
    </row>
    <row r="42" spans="1:27" ht="15" customHeight="1" x14ac:dyDescent="0.35">
      <c r="C42" s="106" t="s">
        <v>256</v>
      </c>
      <c r="L42" s="44"/>
      <c r="N42" s="44"/>
      <c r="P42" s="44" t="str">
        <f>IF(AND(ISNUMBER(L42),ISNUMBER(N42)),SUM(L42,N42),"")</f>
        <v/>
      </c>
      <c r="U42" s="118"/>
      <c r="V42" s="50"/>
      <c r="W42" s="50"/>
      <c r="X42" s="50"/>
      <c r="Y42" s="50"/>
      <c r="Z42" s="50"/>
    </row>
    <row r="43" spans="1:27" ht="7" customHeight="1" x14ac:dyDescent="0.35">
      <c r="L43" s="127"/>
      <c r="U43" s="118"/>
      <c r="V43" s="50"/>
      <c r="W43" s="50"/>
      <c r="X43" s="50"/>
      <c r="Y43" s="50"/>
      <c r="Z43" s="50"/>
    </row>
    <row r="44" spans="1:27" ht="15" customHeight="1" x14ac:dyDescent="0.35">
      <c r="C44" s="106" t="s">
        <v>257</v>
      </c>
      <c r="L44" s="44"/>
      <c r="N44" s="44"/>
      <c r="P44" s="44" t="str">
        <f>IF(AND(ISNUMBER(L44),ISNUMBER(N44)),SUM(L44,N44),"")</f>
        <v/>
      </c>
      <c r="U44" s="118"/>
      <c r="V44" s="50"/>
      <c r="W44" s="50"/>
      <c r="X44" s="50"/>
      <c r="Y44" s="50"/>
      <c r="Z44" s="50"/>
    </row>
    <row r="45" spans="1:27" ht="7" customHeight="1" x14ac:dyDescent="0.35">
      <c r="L45" s="127"/>
      <c r="U45" s="118"/>
      <c r="V45" s="50"/>
      <c r="W45" s="50"/>
      <c r="X45" s="50"/>
      <c r="Y45" s="50"/>
      <c r="Z45" s="50"/>
    </row>
    <row r="46" spans="1:27" ht="15" customHeight="1" x14ac:dyDescent="0.35">
      <c r="C46" s="106" t="s">
        <v>258</v>
      </c>
      <c r="L46" s="44"/>
      <c r="N46" s="44"/>
      <c r="P46" s="44" t="str">
        <f>IF(AND(ISNUMBER(L46),ISNUMBER(N46)),SUM(L46,N46),"")</f>
        <v/>
      </c>
      <c r="U46" s="118"/>
      <c r="V46" s="50"/>
      <c r="W46" s="50"/>
      <c r="X46" s="50"/>
      <c r="Y46" s="50"/>
      <c r="Z46" s="50"/>
    </row>
    <row r="47" spans="1:27" ht="7" customHeight="1" x14ac:dyDescent="0.35">
      <c r="L47" s="127"/>
      <c r="U47" s="118"/>
      <c r="V47" s="50"/>
      <c r="W47" s="50"/>
      <c r="X47" s="50"/>
      <c r="Y47" s="50"/>
      <c r="Z47" s="50"/>
    </row>
    <row r="48" spans="1:27" ht="15" customHeight="1" x14ac:dyDescent="0.35">
      <c r="C48" s="106" t="s">
        <v>417</v>
      </c>
      <c r="L48" s="44"/>
      <c r="N48" s="44"/>
      <c r="P48" s="44" t="str">
        <f>IF(AND(ISNUMBER(L48),ISNUMBER(N48)),SUM(L48,N48),"")</f>
        <v/>
      </c>
      <c r="U48" s="118"/>
      <c r="V48" s="50"/>
      <c r="W48" s="50"/>
      <c r="X48" s="50"/>
      <c r="Y48" s="50"/>
      <c r="Z48" s="50"/>
    </row>
    <row r="49" spans="1:26" ht="7" customHeight="1" x14ac:dyDescent="0.35">
      <c r="L49" s="127"/>
      <c r="U49" s="118"/>
      <c r="V49" s="50"/>
      <c r="W49" s="50"/>
      <c r="X49" s="50"/>
      <c r="Y49" s="50"/>
      <c r="Z49" s="50"/>
    </row>
    <row r="50" spans="1:26" s="129" customFormat="1" ht="17" customHeight="1" x14ac:dyDescent="0.35">
      <c r="A50" s="128"/>
      <c r="B50" s="120" t="s">
        <v>259</v>
      </c>
      <c r="L50" s="130"/>
      <c r="M50" s="131"/>
      <c r="N50" s="131"/>
      <c r="O50" s="131"/>
      <c r="P50" s="131"/>
      <c r="U50" s="132"/>
      <c r="V50" s="133"/>
      <c r="W50" s="133"/>
      <c r="X50" s="133"/>
      <c r="Y50" s="133"/>
      <c r="Z50" s="133"/>
    </row>
    <row r="51" spans="1:26" ht="7" customHeight="1" x14ac:dyDescent="0.35"/>
    <row r="52" spans="1:26" x14ac:dyDescent="0.35">
      <c r="B52" s="135" t="s">
        <v>260</v>
      </c>
      <c r="L52" s="44"/>
      <c r="N52" s="44"/>
      <c r="P52" s="44" t="str">
        <f>IF(AND(ISNUMBER(L52),ISNUMBER(N52)),SUM(L52,N52),"")</f>
        <v/>
      </c>
    </row>
    <row r="53" spans="1:26" x14ac:dyDescent="0.35">
      <c r="B53" s="56" t="s">
        <v>106</v>
      </c>
    </row>
    <row r="54" spans="1:26" x14ac:dyDescent="0.35">
      <c r="B54" s="57" t="s">
        <v>108</v>
      </c>
      <c r="L54" s="127"/>
    </row>
  </sheetData>
  <sheetProtection algorithmName="SHA-512" hashValue="pGa7l0sW3hqx+aqpq8RFsoxkk1mqZRdmuFjYaF9zV4r0Ur4HhdBvbNxjvNHFUcdVGcvVtfkRwirFcoxbudsFOg==" saltValue="DqrY4zAUNden9n18xdnytQ==" spinCount="100000" sheet="1" selectLockedCells="1"/>
  <mergeCells count="2">
    <mergeCell ref="A3:T3"/>
    <mergeCell ref="U3:Z3"/>
  </mergeCells>
  <dataValidations count="3">
    <dataValidation type="list" allowBlank="1" showInputMessage="1" showErrorMessage="1" sqref="P5" xr:uid="{3B903580-5951-4AE1-B278-A12656E38E45}">
      <formula1>Type2</formula1>
    </dataValidation>
    <dataValidation type="list" allowBlank="1" showInputMessage="1" showErrorMessage="1" sqref="N5" xr:uid="{CB1C9530-587B-425F-8858-F8CDBC7426E0}">
      <formula1>Type2</formula1>
    </dataValidation>
    <dataValidation type="list" allowBlank="1" showInputMessage="1" showErrorMessage="1" sqref="L5" xr:uid="{B1C764D0-3834-4DB4-9E07-1B7900B1AFE6}">
      <formula1>Type2</formula1>
    </dataValidation>
  </dataValidations>
  <pageMargins left="0.7" right="0.7" top="0.75" bottom="0.75" header="0.3" footer="0.3"/>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E484-C77C-4FA6-AFAD-D08B2B03A032}">
  <sheetPr codeName="Sheet8">
    <pageSetUpPr fitToPage="1"/>
  </sheetPr>
  <dimension ref="A1:AA61"/>
  <sheetViews>
    <sheetView zoomScale="80" zoomScaleNormal="80" workbookViewId="0">
      <selection activeCell="L19" sqref="L19"/>
    </sheetView>
  </sheetViews>
  <sheetFormatPr defaultColWidth="9.1796875" defaultRowHeight="14.5" x14ac:dyDescent="0.35"/>
  <cols>
    <col min="1" max="1" width="2.7265625" style="112" customWidth="1"/>
    <col min="2" max="8" width="9.1796875" style="51"/>
    <col min="9" max="9" width="9.1796875" style="51" customWidth="1"/>
    <col min="10" max="10" width="2.54296875" style="51" customWidth="1"/>
    <col min="11" max="11" width="2" style="51" customWidth="1"/>
    <col min="12" max="12" width="11.453125" style="115" customWidth="1"/>
    <col min="13" max="13" width="2.7265625" style="115" customWidth="1"/>
    <col min="14" max="14" width="11.453125" style="115" customWidth="1"/>
    <col min="15" max="15" width="2.7265625" style="115" customWidth="1"/>
    <col min="16" max="16" width="11.453125" style="115" customWidth="1"/>
    <col min="17" max="17" width="2.7265625" style="51" customWidth="1"/>
    <col min="18" max="18" width="2.54296875" style="51" customWidth="1"/>
    <col min="19" max="19" width="11.453125" style="51" customWidth="1"/>
    <col min="20" max="20" width="1.1796875" style="51" customWidth="1"/>
    <col min="21" max="21" width="31.81640625" style="113" customWidth="1"/>
    <col min="22" max="22" width="9.7265625" style="116" customWidth="1"/>
    <col min="23" max="23" width="2.7265625" style="116" customWidth="1"/>
    <col min="24" max="24" width="9.7265625" style="116" customWidth="1"/>
    <col min="25" max="25" width="2.7265625" style="116" customWidth="1"/>
    <col min="26" max="26" width="9.7265625" style="116" customWidth="1"/>
    <col min="27" max="27" width="9.1796875" style="113"/>
    <col min="28" max="16384" width="9.1796875" style="51"/>
  </cols>
  <sheetData>
    <row r="1" spans="1:27" s="109" customFormat="1" ht="19" customHeight="1" x14ac:dyDescent="0.35">
      <c r="A1" s="29" t="s">
        <v>116</v>
      </c>
      <c r="L1" s="110"/>
      <c r="M1" s="110"/>
      <c r="N1" s="110"/>
      <c r="O1" s="110"/>
      <c r="P1" s="110"/>
      <c r="V1" s="111"/>
      <c r="W1" s="111"/>
      <c r="X1" s="111"/>
      <c r="Y1" s="111"/>
      <c r="Z1" s="111"/>
    </row>
    <row r="2" spans="1:27" x14ac:dyDescent="0.35">
      <c r="L2" s="32" t="s">
        <v>114</v>
      </c>
      <c r="M2" s="32"/>
      <c r="N2" s="32" t="s">
        <v>115</v>
      </c>
      <c r="O2" s="32"/>
      <c r="P2" s="32" t="s">
        <v>113</v>
      </c>
      <c r="V2" s="34" t="s">
        <v>5</v>
      </c>
      <c r="W2" s="34"/>
      <c r="X2" s="34" t="s">
        <v>6</v>
      </c>
      <c r="Y2" s="34"/>
      <c r="Z2" s="34" t="s">
        <v>113</v>
      </c>
    </row>
    <row r="3" spans="1:27" s="114" customFormat="1" ht="19" customHeight="1" x14ac:dyDescent="0.35">
      <c r="A3" s="172" t="s">
        <v>262</v>
      </c>
      <c r="B3" s="172"/>
      <c r="C3" s="172"/>
      <c r="D3" s="172"/>
      <c r="E3" s="172"/>
      <c r="F3" s="172"/>
      <c r="G3" s="172"/>
      <c r="H3" s="172"/>
      <c r="I3" s="172"/>
      <c r="J3" s="172"/>
      <c r="K3" s="172"/>
      <c r="L3" s="172"/>
      <c r="M3" s="172"/>
      <c r="N3" s="172"/>
      <c r="O3" s="172"/>
      <c r="P3" s="172"/>
      <c r="Q3" s="172"/>
      <c r="R3" s="172"/>
      <c r="S3" s="172"/>
      <c r="T3" s="172"/>
      <c r="U3" s="173"/>
      <c r="V3" s="173"/>
      <c r="W3" s="173"/>
      <c r="X3" s="173"/>
      <c r="Y3" s="173"/>
      <c r="Z3" s="173"/>
    </row>
    <row r="4" spans="1:27" ht="7" customHeight="1" x14ac:dyDescent="0.35"/>
    <row r="5" spans="1:27" x14ac:dyDescent="0.35">
      <c r="B5" s="51" t="s">
        <v>110</v>
      </c>
      <c r="L5" s="44"/>
      <c r="N5" s="44"/>
      <c r="P5" s="44"/>
      <c r="R5" s="117" t="s">
        <v>103</v>
      </c>
    </row>
    <row r="6" spans="1:27" ht="7" customHeight="1" x14ac:dyDescent="0.35">
      <c r="A6" s="51"/>
      <c r="L6" s="51"/>
      <c r="M6" s="51"/>
      <c r="N6" s="51"/>
      <c r="O6" s="51"/>
      <c r="P6" s="51"/>
      <c r="U6" s="118"/>
      <c r="V6" s="28"/>
      <c r="W6" s="28"/>
      <c r="X6" s="28"/>
      <c r="Y6" s="28"/>
      <c r="Z6" s="28"/>
    </row>
    <row r="7" spans="1:27" s="120" customFormat="1" ht="17" customHeight="1" x14ac:dyDescent="0.35">
      <c r="A7" s="119"/>
      <c r="B7" s="120" t="s">
        <v>267</v>
      </c>
      <c r="L7" s="121"/>
      <c r="M7" s="121"/>
      <c r="N7" s="121"/>
      <c r="O7" s="121"/>
      <c r="P7" s="121"/>
      <c r="V7" s="122"/>
      <c r="W7" s="122"/>
      <c r="X7" s="122"/>
      <c r="Y7" s="122"/>
      <c r="Z7" s="122"/>
    </row>
    <row r="8" spans="1:27" s="124" customFormat="1" ht="7" customHeight="1" x14ac:dyDescent="0.35">
      <c r="A8" s="123"/>
      <c r="L8" s="125"/>
      <c r="M8" s="125"/>
      <c r="N8" s="125"/>
      <c r="O8" s="125"/>
      <c r="P8" s="125"/>
      <c r="U8" s="126"/>
      <c r="V8" s="61"/>
      <c r="W8" s="61"/>
      <c r="X8" s="61"/>
      <c r="Y8" s="61"/>
      <c r="Z8" s="61"/>
      <c r="AA8" s="126"/>
    </row>
    <row r="9" spans="1:27" x14ac:dyDescent="0.35">
      <c r="B9" s="106" t="s">
        <v>263</v>
      </c>
      <c r="L9" s="44"/>
      <c r="N9" s="44"/>
      <c r="P9" s="44" t="str">
        <f>IF(AND(ISNUMBER(L9),ISNUMBER(N9)),SUM(L9,N9),"")</f>
        <v/>
      </c>
      <c r="U9" s="38" t="s">
        <v>209</v>
      </c>
      <c r="V9" s="27" t="str">
        <f>IF(AND(L9&gt;=0,L$56&gt;0),L9/L$56*100,"")</f>
        <v/>
      </c>
      <c r="W9" s="26"/>
      <c r="X9" s="27" t="str">
        <f>IF(AND(N9&gt;=0,N$56&gt;0),N9/N$56*100,"")</f>
        <v/>
      </c>
      <c r="Y9" s="26"/>
      <c r="Z9" s="27" t="e">
        <f>IF(AND(P9&gt;=0,P$56&gt;=0),P9/P$56*100,"")</f>
        <v>#VALUE!</v>
      </c>
    </row>
    <row r="10" spans="1:27" x14ac:dyDescent="0.35">
      <c r="B10" s="57" t="s">
        <v>108</v>
      </c>
      <c r="U10" s="38" t="s">
        <v>238</v>
      </c>
      <c r="V10" s="49" t="str">
        <f>IF(AND(L9&gt;=0,Denominators!B$7&gt;0,Denominators!B$8&gt;0,Denominators!B$9&gt;0,Denominators!B$10&gt;0,Denominators!B$11&gt;0,Denominators!B$12&gt;0),L9/SUM(AdmissionSem1)*1000,"")</f>
        <v/>
      </c>
      <c r="W10" s="28"/>
      <c r="X10" s="49" t="str">
        <f>IF(AND(N9&gt;=0,Denominators!E$7&gt;0,Denominators!E$8&gt;0,Denominators!E$9&gt;0,Denominators!E$10&gt;0,Denominators!E$11&gt;0,Denominators!E$12&gt;0),N9/SUM(AdmissionSem2)*1000,"")</f>
        <v/>
      </c>
      <c r="Y10" s="28"/>
      <c r="Z10" s="49" t="str">
        <f>IF(AND(P9&gt;=0,Denominators!B$7&gt;0,Denominators!B$8&gt;0,Denominators!B$9&gt;0,Denominators!B$10&gt;0,Denominators!B$11&gt;0,Denominators!B$12&gt;0,Denominators!E$7&gt;0,Denominators!E$8&gt;0,Denominators!E$9&gt;0,Denominators!E$10&gt;0,Denominators!E$11&gt;0,Denominators!E$12&gt;0),P9/SUM(AdmissionSem1,AdmissionSem2)*1000,"")</f>
        <v/>
      </c>
    </row>
    <row r="11" spans="1:27" ht="15" customHeight="1" x14ac:dyDescent="0.35">
      <c r="L11" s="127"/>
      <c r="U11" s="38" t="s">
        <v>101</v>
      </c>
      <c r="V11" s="49" t="str">
        <f>IF(AND(L9&gt;=0,Denominators!B$16&gt;0,Denominators!B$17&gt;0,Denominators!B$18&gt;0,Denominators!B$19&gt;0,Denominators!B$20&gt;0,Denominators!B$21&gt;0),L9/SUM(PatientSem1)*1000,"")</f>
        <v/>
      </c>
      <c r="W11" s="28"/>
      <c r="X11" s="49" t="str">
        <f>IF(AND(N9&gt;=0,Denominators!E$16&gt;0,Denominators!E$17&gt;0,Denominators!E$18&gt;0,Denominators!E$19&gt;0,Denominators!E$20&gt;0,Denominators!E$21&gt;0),N9/SUM(PatientSem2)*1000,"")</f>
        <v/>
      </c>
      <c r="Y11" s="28"/>
      <c r="Z11" s="49" t="str">
        <f>IF(AND(P9&gt;=0,Denominators!B$16&gt;0,Denominators!B$17&gt;0,Denominators!B$18&gt;0,Denominators!B$19&gt;0,Denominators!B$20&gt;0,Denominators!B$21&gt;0,Denominators!E$16&gt;0,Denominators!E$17&gt;0,Denominators!E$18&gt;0,Denominators!E$19&gt;0,Denominators!E$20&gt;0,Denominators!E$21&gt;0),P9/SUM(PatientSem1,PatientSem2)*1000,"")</f>
        <v/>
      </c>
    </row>
    <row r="12" spans="1:27" ht="7" customHeight="1" x14ac:dyDescent="0.35">
      <c r="J12" s="127"/>
      <c r="L12" s="127"/>
      <c r="U12" s="118"/>
      <c r="V12" s="28"/>
      <c r="W12" s="28"/>
      <c r="X12" s="28"/>
      <c r="Y12" s="28"/>
      <c r="Z12" s="28"/>
    </row>
    <row r="13" spans="1:27" s="124" customFormat="1" ht="7" customHeight="1" x14ac:dyDescent="0.35">
      <c r="A13" s="123"/>
      <c r="L13" s="125"/>
      <c r="M13" s="125"/>
      <c r="N13" s="125"/>
      <c r="O13" s="125"/>
      <c r="P13" s="125"/>
      <c r="U13" s="126"/>
      <c r="V13" s="61"/>
      <c r="W13" s="61"/>
      <c r="X13" s="61"/>
      <c r="Y13" s="61"/>
      <c r="Z13" s="61"/>
      <c r="AA13" s="126"/>
    </row>
    <row r="14" spans="1:27" x14ac:dyDescent="0.35">
      <c r="B14" s="51" t="s">
        <v>264</v>
      </c>
      <c r="L14" s="44"/>
      <c r="N14" s="44"/>
      <c r="P14" s="44" t="str">
        <f>IF(AND(ISNUMBER(L14),ISNUMBER(N14)),SUM(L14,N14),"")</f>
        <v/>
      </c>
    </row>
    <row r="15" spans="1:27" x14ac:dyDescent="0.35">
      <c r="B15" s="57" t="s">
        <v>286</v>
      </c>
    </row>
    <row r="16" spans="1:27" ht="7" customHeight="1" x14ac:dyDescent="0.35">
      <c r="L16" s="127"/>
      <c r="U16" s="118"/>
      <c r="V16" s="50"/>
      <c r="W16" s="50"/>
      <c r="X16" s="50"/>
      <c r="Y16" s="50"/>
      <c r="Z16" s="50"/>
    </row>
    <row r="17" spans="1:27" s="129" customFormat="1" ht="17" customHeight="1" x14ac:dyDescent="0.35">
      <c r="A17" s="128"/>
      <c r="B17" s="120" t="s">
        <v>268</v>
      </c>
      <c r="L17" s="130"/>
      <c r="M17" s="131"/>
      <c r="N17" s="131"/>
      <c r="O17" s="131"/>
      <c r="P17" s="131"/>
      <c r="U17" s="132"/>
      <c r="V17" s="133"/>
      <c r="W17" s="133"/>
      <c r="X17" s="133"/>
      <c r="Y17" s="133"/>
      <c r="Z17" s="133"/>
    </row>
    <row r="18" spans="1:27" ht="7" customHeight="1" x14ac:dyDescent="0.35">
      <c r="V18" s="48"/>
      <c r="W18" s="48"/>
      <c r="X18" s="48"/>
      <c r="Y18" s="48"/>
      <c r="Z18" s="48"/>
    </row>
    <row r="19" spans="1:27" x14ac:dyDescent="0.35">
      <c r="B19" s="106" t="s">
        <v>265</v>
      </c>
      <c r="L19" s="44"/>
      <c r="N19" s="44"/>
      <c r="P19" s="44" t="str">
        <f>IF(AND(ISNUMBER(L19),ISNUMBER(N19)),SUM(L19,N19),"")</f>
        <v/>
      </c>
      <c r="U19" s="38" t="s">
        <v>210</v>
      </c>
      <c r="V19" s="27" t="str">
        <f>IF(AND(L19&gt;=0,L$56&gt;0),L19/L$56*100,"")</f>
        <v/>
      </c>
      <c r="W19" s="28"/>
      <c r="X19" s="27" t="str">
        <f>IF(AND(N19&gt;=0,N$56&gt;0),N19/N$56*100,"")</f>
        <v/>
      </c>
      <c r="Y19" s="28"/>
      <c r="Z19" s="27" t="e">
        <f>IF(AND(P19&gt;=0,P$56&gt;0),P19/P$56*100,"")</f>
        <v>#VALUE!</v>
      </c>
    </row>
    <row r="20" spans="1:27" x14ac:dyDescent="0.35">
      <c r="B20" s="57" t="s">
        <v>108</v>
      </c>
      <c r="U20" s="38" t="s">
        <v>238</v>
      </c>
      <c r="V20" s="49" t="str">
        <f>IF(AND(L19&gt;=0,Denominators!B$7&gt;0,Denominators!B$8&gt;0,Denominators!B$9&gt;0,Denominators!B$10&gt;0,Denominators!B$11&gt;0,Denominators!B$12&gt;0),L19/SUM(AdmissionSem1)*1000,"")</f>
        <v/>
      </c>
      <c r="W20" s="50"/>
      <c r="X20" s="49" t="str">
        <f>IF(AND(N19&gt;=0,Denominators!E$7&gt;0,Denominators!E$8&gt;0,Denominators!E$9&gt;0,Denominators!E$10&gt;0,Denominators!E$11&gt;0,Denominators!E$12&gt;0),N19/SUM(AdmissionSem2)*1000,"")</f>
        <v/>
      </c>
      <c r="Y20" s="50"/>
      <c r="Z20" s="49" t="str">
        <f>IF(AND(P19&gt;=0,Denominators!B$7&gt;0,Denominators!B$8&gt;0,Denominators!B$9&gt;0,Denominators!B$10&gt;0,Denominators!B$11&gt;0,Denominators!B$12&gt;0,Denominators!E$7&gt;0,Denominators!E$8&gt;0,Denominators!E$9&gt;0,Denominators!E$10&gt;0,Denominators!E$11&gt;0,Denominators!E$12&gt;0),P19/SUM(AdmissionSem1,AdmissionSem2)*1000,"")</f>
        <v/>
      </c>
    </row>
    <row r="21" spans="1:27" ht="15" customHeight="1" x14ac:dyDescent="0.35">
      <c r="L21" s="127"/>
      <c r="U21" s="38" t="s">
        <v>101</v>
      </c>
      <c r="V21" s="49" t="str">
        <f>IF(AND(L19&gt;=0,Denominators!B$16&gt;0,Denominators!B$17&gt;0,Denominators!B$18&gt;0,Denominators!B$19&gt;0,Denominators!B$20&gt;0,Denominators!B$21&gt;0),L19/SUM(PatientSem1)*1000,"")</f>
        <v/>
      </c>
      <c r="W21" s="50"/>
      <c r="X21" s="49" t="str">
        <f>IF(AND(N19&gt;=0,Denominators!E$16&gt;0,Denominators!E$17&gt;0,Denominators!E$18&gt;0,Denominators!E$19&gt;0,Denominators!E$20&gt;0,Denominators!E$21&gt;0),N19/SUM(PatientSem2)*1000,"")</f>
        <v/>
      </c>
      <c r="Y21" s="50"/>
      <c r="Z21" s="49" t="str">
        <f>IF(AND(P19&gt;=0,Denominators!B$16&gt;0,Denominators!B$17&gt;0,Denominators!B$18&gt;0,Denominators!B$19&gt;0,Denominators!B$20&gt;0,Denominators!B$21&gt;0,Denominators!E$16&gt;0,Denominators!E$17&gt;0,Denominators!E$18&gt;0,Denominators!E$19&gt;0,Denominators!E$20&gt;0,Denominators!E$21&gt;0),P19/SUM(PatientSem1,PatientSem2)*1000,"")</f>
        <v/>
      </c>
    </row>
    <row r="22" spans="1:27" ht="7" customHeight="1" x14ac:dyDescent="0.35">
      <c r="L22" s="127"/>
      <c r="U22" s="118"/>
      <c r="V22" s="50"/>
      <c r="W22" s="50"/>
      <c r="X22" s="50"/>
      <c r="Y22" s="50"/>
      <c r="Z22" s="50"/>
    </row>
    <row r="23" spans="1:27" s="124" customFormat="1" ht="7" customHeight="1" x14ac:dyDescent="0.35">
      <c r="A23" s="123"/>
      <c r="L23" s="125"/>
      <c r="M23" s="125"/>
      <c r="N23" s="125"/>
      <c r="O23" s="125"/>
      <c r="P23" s="125"/>
      <c r="U23" s="126"/>
      <c r="V23" s="61"/>
      <c r="W23" s="61"/>
      <c r="X23" s="61"/>
      <c r="Y23" s="61"/>
      <c r="Z23" s="61"/>
      <c r="AA23" s="126"/>
    </row>
    <row r="24" spans="1:27" x14ac:dyDescent="0.35">
      <c r="B24" s="51" t="s">
        <v>266</v>
      </c>
      <c r="L24" s="44"/>
      <c r="N24" s="44"/>
      <c r="P24" s="44" t="str">
        <f>IF(AND(ISNUMBER(L24),ISNUMBER(N24)),SUM(L24,N24),"")</f>
        <v/>
      </c>
    </row>
    <row r="25" spans="1:27" x14ac:dyDescent="0.35">
      <c r="B25" s="57" t="s">
        <v>286</v>
      </c>
    </row>
    <row r="26" spans="1:27" ht="7" customHeight="1" x14ac:dyDescent="0.35">
      <c r="L26" s="127"/>
      <c r="U26" s="118"/>
      <c r="V26" s="50"/>
      <c r="W26" s="50"/>
      <c r="X26" s="50"/>
      <c r="Y26" s="50"/>
      <c r="Z26" s="50"/>
    </row>
    <row r="27" spans="1:27" s="129" customFormat="1" ht="17" customHeight="1" x14ac:dyDescent="0.35">
      <c r="A27" s="128"/>
      <c r="B27" s="120" t="s">
        <v>269</v>
      </c>
      <c r="L27" s="130"/>
      <c r="M27" s="131"/>
      <c r="N27" s="131"/>
      <c r="O27" s="131"/>
      <c r="P27" s="131"/>
      <c r="U27" s="132"/>
      <c r="V27" s="133"/>
      <c r="W27" s="133"/>
      <c r="X27" s="133"/>
      <c r="Y27" s="133"/>
      <c r="Z27" s="133"/>
    </row>
    <row r="28" spans="1:27" ht="7" customHeight="1" x14ac:dyDescent="0.35">
      <c r="V28" s="48"/>
      <c r="W28" s="48"/>
      <c r="X28" s="48"/>
      <c r="Y28" s="48"/>
      <c r="Z28" s="48"/>
    </row>
    <row r="29" spans="1:27" x14ac:dyDescent="0.35">
      <c r="B29" s="106" t="s">
        <v>270</v>
      </c>
      <c r="L29" s="44"/>
      <c r="N29" s="44"/>
      <c r="P29" s="44" t="str">
        <f>IF(AND(ISNUMBER(L29),ISNUMBER(N29)),SUM(L29,N29),"")</f>
        <v/>
      </c>
      <c r="U29" s="38" t="s">
        <v>248</v>
      </c>
      <c r="V29" s="27" t="str">
        <f>IF(AND(L29&gt;=0,L$56&gt;0),L29/L$56*100,"")</f>
        <v/>
      </c>
      <c r="W29" s="28"/>
      <c r="X29" s="27" t="str">
        <f>IF(AND(N29&gt;=0,N$56&gt;0),N29/N$56*100,"")</f>
        <v/>
      </c>
      <c r="Y29" s="28"/>
      <c r="Z29" s="27" t="e">
        <f>IF(AND(P29&gt;=0,P$56&gt;0),P29/P$56*100,"")</f>
        <v>#VALUE!</v>
      </c>
    </row>
    <row r="30" spans="1:27" x14ac:dyDescent="0.35">
      <c r="B30" s="57" t="s">
        <v>108</v>
      </c>
      <c r="U30" s="38" t="s">
        <v>238</v>
      </c>
      <c r="V30" s="49" t="str">
        <f>IF(AND(L29&gt;=0,Denominators!B$7&gt;0,Denominators!B$8&gt;0,Denominators!B$9&gt;0,Denominators!B$10&gt;0,Denominators!B$11&gt;0,Denominators!B$12&gt;0),L29/SUM(AdmissionSem1)*1000,"")</f>
        <v/>
      </c>
      <c r="W30" s="50"/>
      <c r="X30" s="49" t="str">
        <f>IF(AND(N29&gt;=0,Denominators!E$7&gt;0,Denominators!E$8&gt;0,Denominators!E$9&gt;0,Denominators!E$10&gt;0,Denominators!E$11&gt;0,Denominators!E$12&gt;0),N29/SUM(AdmissionSem2)*1000,"")</f>
        <v/>
      </c>
      <c r="Y30" s="50"/>
      <c r="Z30" s="49" t="str">
        <f>IF(AND(P29&gt;=0,Denominators!B$7&gt;0,Denominators!B$8&gt;0,Denominators!B$9&gt;0,Denominators!B$10&gt;0,Denominators!B$11&gt;0,Denominators!B$12&gt;0,Denominators!E$7&gt;0,Denominators!E$8&gt;0,Denominators!E$9&gt;0,Denominators!E$10&gt;0,Denominators!E$11&gt;0,Denominators!E$12&gt;0),P29/SUM(AdmissionSem1,AdmissionSem2)*1000,"")</f>
        <v/>
      </c>
    </row>
    <row r="31" spans="1:27" ht="15" customHeight="1" x14ac:dyDescent="0.35">
      <c r="C31" s="106" t="s">
        <v>271</v>
      </c>
      <c r="L31" s="44"/>
      <c r="N31" s="44"/>
      <c r="P31" s="44" t="str">
        <f>IF(AND(ISNUMBER(L31),ISNUMBER(N31)),SUM(L31,N31),"")</f>
        <v/>
      </c>
      <c r="U31" s="38" t="s">
        <v>101</v>
      </c>
      <c r="V31" s="49" t="str">
        <f>IF(AND(L29&gt;=0,Denominators!B$16&gt;0,Denominators!B$17&gt;0,Denominators!B$18&gt;0,Denominators!B$19&gt;0,Denominators!B$20&gt;0,Denominators!B$21&gt;0),L29/SUM(PatientSem1)*1000,"")</f>
        <v/>
      </c>
      <c r="W31" s="50"/>
      <c r="X31" s="49" t="str">
        <f>IF(AND(N29&gt;=0,Denominators!E$16&gt;0,Denominators!E$17&gt;0,Denominators!E$18&gt;0,Denominators!E$19&gt;0,Denominators!E$20&gt;0,Denominators!E$21&gt;0),N29/SUM(PatientSem2)*1000,"")</f>
        <v/>
      </c>
      <c r="Y31" s="50"/>
      <c r="Z31" s="49" t="str">
        <f>IF(AND(P29&gt;=0,Denominators!B$16&gt;0,Denominators!B$17&gt;0,Denominators!B$18&gt;0,Denominators!B$19&gt;0,Denominators!B$20&gt;0,Denominators!B$21&gt;0,Denominators!E$16&gt;0,Denominators!E$17&gt;0,Denominators!E$18&gt;0,Denominators!E$19&gt;0,Denominators!E$20&gt;0,Denominators!E$21&gt;0),P29/SUM(PatientSem1,PatientSem2)*1000,"")</f>
        <v/>
      </c>
    </row>
    <row r="32" spans="1:27" ht="7" customHeight="1" x14ac:dyDescent="0.35">
      <c r="L32" s="127"/>
      <c r="U32" s="118"/>
      <c r="V32" s="50"/>
      <c r="W32" s="50"/>
      <c r="X32" s="50"/>
      <c r="Y32" s="50"/>
      <c r="Z32" s="50"/>
    </row>
    <row r="33" spans="1:27" ht="15" customHeight="1" x14ac:dyDescent="0.35">
      <c r="C33" s="106" t="s">
        <v>272</v>
      </c>
      <c r="L33" s="44"/>
      <c r="N33" s="44"/>
      <c r="P33" s="44" t="str">
        <f>IF(AND(ISNUMBER(L33),ISNUMBER(N33)),SUM(L33,N33),"")</f>
        <v/>
      </c>
      <c r="U33" s="118"/>
      <c r="V33" s="50"/>
      <c r="W33" s="50"/>
      <c r="X33" s="50"/>
      <c r="Y33" s="50"/>
      <c r="Z33" s="50"/>
    </row>
    <row r="34" spans="1:27" ht="7" customHeight="1" x14ac:dyDescent="0.35">
      <c r="L34" s="127"/>
      <c r="U34" s="118"/>
      <c r="V34" s="50"/>
      <c r="W34" s="50"/>
      <c r="X34" s="50"/>
      <c r="Y34" s="50"/>
      <c r="Z34" s="50"/>
    </row>
    <row r="35" spans="1:27" ht="15" customHeight="1" x14ac:dyDescent="0.35">
      <c r="C35" s="106" t="s">
        <v>273</v>
      </c>
      <c r="L35" s="44"/>
      <c r="N35" s="44"/>
      <c r="P35" s="44" t="str">
        <f>IF(AND(ISNUMBER(L35),ISNUMBER(N35)),SUM(L35,N35),"")</f>
        <v/>
      </c>
      <c r="U35" s="118"/>
      <c r="V35" s="50"/>
      <c r="W35" s="50"/>
      <c r="X35" s="50"/>
      <c r="Y35" s="50"/>
      <c r="Z35" s="50"/>
    </row>
    <row r="36" spans="1:27" ht="7" customHeight="1" x14ac:dyDescent="0.35">
      <c r="L36" s="127"/>
      <c r="U36" s="118"/>
      <c r="V36" s="50"/>
      <c r="W36" s="50"/>
      <c r="X36" s="50"/>
      <c r="Y36" s="50"/>
      <c r="Z36" s="50"/>
    </row>
    <row r="37" spans="1:27" ht="15" customHeight="1" x14ac:dyDescent="0.35">
      <c r="C37" s="106" t="s">
        <v>274</v>
      </c>
      <c r="L37" s="44"/>
      <c r="N37" s="44"/>
      <c r="P37" s="44" t="str">
        <f>IF(AND(ISNUMBER(L37),ISNUMBER(N37)),SUM(L37,N37),"")</f>
        <v/>
      </c>
      <c r="U37" s="118"/>
      <c r="V37" s="50"/>
      <c r="W37" s="50"/>
      <c r="X37" s="50"/>
      <c r="Y37" s="50"/>
      <c r="Z37" s="50"/>
    </row>
    <row r="38" spans="1:27" ht="7" customHeight="1" x14ac:dyDescent="0.35">
      <c r="L38" s="127"/>
      <c r="U38" s="118"/>
      <c r="V38" s="50"/>
      <c r="W38" s="50"/>
      <c r="X38" s="50"/>
      <c r="Y38" s="50"/>
      <c r="Z38" s="50"/>
    </row>
    <row r="39" spans="1:27" ht="15" customHeight="1" x14ac:dyDescent="0.35">
      <c r="C39" s="106" t="s">
        <v>418</v>
      </c>
      <c r="L39" s="44"/>
      <c r="N39" s="44"/>
      <c r="P39" s="44" t="str">
        <f>IF(AND(ISNUMBER(L39),ISNUMBER(N39)),SUM(L39,N39),"")</f>
        <v/>
      </c>
      <c r="U39" s="118"/>
      <c r="V39" s="50"/>
      <c r="W39" s="50"/>
      <c r="X39" s="50"/>
      <c r="Y39" s="50"/>
      <c r="Z39" s="50"/>
    </row>
    <row r="40" spans="1:27" ht="7" customHeight="1" x14ac:dyDescent="0.35">
      <c r="L40" s="127"/>
      <c r="U40" s="118"/>
      <c r="V40" s="50"/>
      <c r="W40" s="50"/>
      <c r="X40" s="50"/>
      <c r="Y40" s="50"/>
      <c r="Z40" s="50"/>
    </row>
    <row r="41" spans="1:27" s="124" customFormat="1" ht="7" customHeight="1" x14ac:dyDescent="0.35">
      <c r="A41" s="123"/>
      <c r="L41" s="125"/>
      <c r="M41" s="125"/>
      <c r="N41" s="125"/>
      <c r="O41" s="125"/>
      <c r="P41" s="125"/>
      <c r="U41" s="126"/>
      <c r="V41" s="61"/>
      <c r="W41" s="61"/>
      <c r="X41" s="61"/>
      <c r="Y41" s="61"/>
      <c r="Z41" s="61"/>
      <c r="AA41" s="126"/>
    </row>
    <row r="42" spans="1:27" x14ac:dyDescent="0.35">
      <c r="B42" s="106" t="s">
        <v>270</v>
      </c>
      <c r="L42" s="44"/>
      <c r="N42" s="44"/>
      <c r="P42" s="44" t="str">
        <f>IF(AND(ISNUMBER(L42),ISNUMBER(N42)),SUM(L42,N42),"")</f>
        <v/>
      </c>
    </row>
    <row r="43" spans="1:27" x14ac:dyDescent="0.35">
      <c r="B43" s="57" t="s">
        <v>286</v>
      </c>
      <c r="U43" s="118"/>
      <c r="V43" s="50"/>
      <c r="W43" s="50"/>
      <c r="X43" s="50"/>
      <c r="Y43" s="50"/>
      <c r="Z43" s="50"/>
    </row>
    <row r="44" spans="1:27" ht="15" customHeight="1" x14ac:dyDescent="0.35">
      <c r="C44" s="106" t="s">
        <v>271</v>
      </c>
      <c r="L44" s="44"/>
      <c r="N44" s="44"/>
      <c r="P44" s="44" t="str">
        <f>IF(AND(ISNUMBER(L44),ISNUMBER(N44)),SUM(L44,N44),"")</f>
        <v/>
      </c>
      <c r="U44" s="118"/>
      <c r="V44" s="50"/>
      <c r="W44" s="50"/>
      <c r="X44" s="50"/>
      <c r="Y44" s="50"/>
      <c r="Z44" s="50"/>
    </row>
    <row r="45" spans="1:27" ht="7" customHeight="1" x14ac:dyDescent="0.35">
      <c r="L45" s="127"/>
      <c r="U45" s="118"/>
      <c r="V45" s="50"/>
      <c r="W45" s="50"/>
      <c r="X45" s="50"/>
      <c r="Y45" s="50"/>
      <c r="Z45" s="50"/>
    </row>
    <row r="46" spans="1:27" ht="15" customHeight="1" x14ac:dyDescent="0.35">
      <c r="C46" s="106" t="s">
        <v>272</v>
      </c>
      <c r="L46" s="44"/>
      <c r="N46" s="44"/>
      <c r="P46" s="44" t="str">
        <f>IF(AND(ISNUMBER(L46),ISNUMBER(N46)),SUM(L46,N46),"")</f>
        <v/>
      </c>
      <c r="U46" s="118"/>
      <c r="V46" s="50"/>
      <c r="W46" s="50"/>
      <c r="X46" s="50"/>
      <c r="Y46" s="50"/>
      <c r="Z46" s="50"/>
    </row>
    <row r="47" spans="1:27" ht="7" customHeight="1" x14ac:dyDescent="0.35">
      <c r="L47" s="127"/>
      <c r="U47" s="118"/>
      <c r="V47" s="50"/>
      <c r="W47" s="50"/>
      <c r="X47" s="50"/>
      <c r="Y47" s="50"/>
      <c r="Z47" s="50"/>
    </row>
    <row r="48" spans="1:27" ht="15" customHeight="1" x14ac:dyDescent="0.35">
      <c r="C48" s="106" t="s">
        <v>273</v>
      </c>
      <c r="L48" s="44"/>
      <c r="N48" s="44"/>
      <c r="P48" s="44" t="str">
        <f>IF(AND(ISNUMBER(L48),ISNUMBER(N48)),SUM(L48,N48),"")</f>
        <v/>
      </c>
      <c r="U48" s="118"/>
      <c r="V48" s="50"/>
      <c r="W48" s="50"/>
      <c r="X48" s="50"/>
      <c r="Y48" s="50"/>
      <c r="Z48" s="50"/>
    </row>
    <row r="49" spans="1:26" ht="7" customHeight="1" x14ac:dyDescent="0.35">
      <c r="L49" s="127"/>
      <c r="U49" s="118"/>
      <c r="V49" s="50"/>
      <c r="W49" s="50"/>
      <c r="X49" s="50"/>
      <c r="Y49" s="50"/>
      <c r="Z49" s="50"/>
    </row>
    <row r="50" spans="1:26" ht="15" customHeight="1" x14ac:dyDescent="0.35">
      <c r="C50" s="106" t="s">
        <v>274</v>
      </c>
      <c r="L50" s="44"/>
      <c r="N50" s="44"/>
      <c r="P50" s="44" t="str">
        <f>IF(AND(ISNUMBER(L50),ISNUMBER(N50)),SUM(L50,N50),"")</f>
        <v/>
      </c>
      <c r="U50" s="118"/>
      <c r="V50" s="50"/>
      <c r="W50" s="50"/>
      <c r="X50" s="50"/>
      <c r="Y50" s="50"/>
      <c r="Z50" s="50"/>
    </row>
    <row r="51" spans="1:26" ht="7" customHeight="1" x14ac:dyDescent="0.35">
      <c r="L51" s="127"/>
      <c r="U51" s="118"/>
      <c r="V51" s="50"/>
      <c r="W51" s="50"/>
      <c r="X51" s="50"/>
      <c r="Y51" s="50"/>
      <c r="Z51" s="50"/>
    </row>
    <row r="52" spans="1:26" ht="15" customHeight="1" x14ac:dyDescent="0.35">
      <c r="C52" s="106" t="s">
        <v>418</v>
      </c>
      <c r="L52" s="44"/>
      <c r="N52" s="44"/>
      <c r="P52" s="44" t="str">
        <f>IF(AND(ISNUMBER(L52),ISNUMBER(N52)),SUM(L52,N52),"")</f>
        <v/>
      </c>
      <c r="U52" s="118"/>
      <c r="V52" s="50"/>
      <c r="W52" s="50"/>
      <c r="X52" s="50"/>
      <c r="Y52" s="50"/>
      <c r="Z52" s="50"/>
    </row>
    <row r="53" spans="1:26" ht="7" customHeight="1" x14ac:dyDescent="0.35">
      <c r="L53" s="127"/>
      <c r="U53" s="118"/>
      <c r="V53" s="50"/>
      <c r="W53" s="50"/>
      <c r="X53" s="50"/>
      <c r="Y53" s="50"/>
      <c r="Z53" s="50"/>
    </row>
    <row r="54" spans="1:26" s="129" customFormat="1" ht="17" customHeight="1" x14ac:dyDescent="0.35">
      <c r="A54" s="128"/>
      <c r="B54" s="120" t="s">
        <v>275</v>
      </c>
      <c r="L54" s="130"/>
      <c r="M54" s="131"/>
      <c r="N54" s="131"/>
      <c r="O54" s="131"/>
      <c r="P54" s="131"/>
      <c r="U54" s="132"/>
      <c r="V54" s="133"/>
      <c r="W54" s="133"/>
      <c r="X54" s="133"/>
      <c r="Y54" s="133"/>
      <c r="Z54" s="133"/>
    </row>
    <row r="55" spans="1:26" ht="7" customHeight="1" x14ac:dyDescent="0.35"/>
    <row r="56" spans="1:26" x14ac:dyDescent="0.35">
      <c r="B56" s="135" t="s">
        <v>276</v>
      </c>
      <c r="L56" s="44"/>
      <c r="N56" s="44"/>
      <c r="P56" s="44" t="str">
        <f>IF(AND(ISNUMBER(L56),ISNUMBER(N56)),SUM(L56,N56),"")</f>
        <v/>
      </c>
    </row>
    <row r="57" spans="1:26" x14ac:dyDescent="0.35">
      <c r="B57" s="56" t="s">
        <v>106</v>
      </c>
    </row>
    <row r="58" spans="1:26" x14ac:dyDescent="0.35">
      <c r="B58" s="57" t="s">
        <v>108</v>
      </c>
      <c r="L58" s="127"/>
    </row>
    <row r="61" spans="1:26" x14ac:dyDescent="0.35">
      <c r="B61" s="134"/>
    </row>
  </sheetData>
  <sheetProtection algorithmName="SHA-512" hashValue="yifkc8PiVsLHEBlnCMJ4xCPFX2N/ZFJlfyQqLfYz+XcAbg2qqv4lW6ClMC6uc6AU3rWCLHOVPO2UqrfPlyvi8A==" saltValue="lQ9aRwulLq249nYNqlDTcg==" spinCount="100000" sheet="1" selectLockedCells="1"/>
  <mergeCells count="2">
    <mergeCell ref="A3:T3"/>
    <mergeCell ref="U3:Z3"/>
  </mergeCells>
  <dataValidations count="2">
    <dataValidation type="list" allowBlank="1" showInputMessage="1" showErrorMessage="1" sqref="P5" xr:uid="{149024CD-09D6-41C8-946D-E9E47AB927EB}">
      <formula1>Type2</formula1>
    </dataValidation>
    <dataValidation type="list" allowBlank="1" showInputMessage="1" showErrorMessage="1" sqref="L5 N5" xr:uid="{BDFB61F4-D6B8-4AD7-977E-62C6A65251B8}">
      <formula1>Type2</formula1>
    </dataValidation>
  </dataValidations>
  <pageMargins left="0.7" right="0.7" top="0.75" bottom="0.75" header="0.3" footer="0.3"/>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6C6CB-CD44-4402-9289-3B4C8FC194A4}">
  <sheetPr codeName="Sheet10">
    <pageSetUpPr fitToPage="1"/>
  </sheetPr>
  <dimension ref="A1:Z62"/>
  <sheetViews>
    <sheetView zoomScale="80" zoomScaleNormal="80" workbookViewId="0">
      <selection activeCell="K7" sqref="K7"/>
    </sheetView>
  </sheetViews>
  <sheetFormatPr defaultColWidth="9.1796875" defaultRowHeight="14.5" x14ac:dyDescent="0.35"/>
  <cols>
    <col min="1" max="1" width="2.7265625" style="112" customWidth="1"/>
    <col min="2" max="8" width="9.1796875" style="51"/>
    <col min="9" max="9" width="2.54296875" style="51" customWidth="1"/>
    <col min="10" max="10" width="41" style="51" customWidth="1"/>
    <col min="11" max="11" width="12" style="52" customWidth="1"/>
    <col min="12" max="12" width="2.7265625" style="52" customWidth="1"/>
    <col min="13" max="13" width="11.453125" style="52" customWidth="1"/>
    <col min="14" max="14" width="2.7265625" style="52" customWidth="1"/>
    <col min="15" max="15" width="9.81640625" style="52" customWidth="1"/>
    <col min="16" max="16" width="2.7265625" style="51" customWidth="1"/>
    <col min="17" max="17" width="2.54296875" style="51" customWidth="1"/>
    <col min="18" max="18" width="9.81640625" style="51" customWidth="1"/>
    <col min="19" max="19" width="2.7265625" style="51" customWidth="1"/>
    <col min="20" max="20" width="31.81640625" style="113" customWidth="1"/>
    <col min="21" max="21" width="10.7265625" style="116" customWidth="1"/>
    <col min="22" max="22" width="2.7265625" style="116" customWidth="1"/>
    <col min="23" max="23" width="10.7265625" style="116" customWidth="1"/>
    <col min="24" max="24" width="2.7265625" style="116" customWidth="1"/>
    <col min="25" max="25" width="10.7265625" style="116" customWidth="1"/>
    <col min="26" max="26" width="9.1796875" style="113"/>
    <col min="27" max="16384" width="9.1796875" style="51"/>
  </cols>
  <sheetData>
    <row r="1" spans="1:26" s="109" customFormat="1" ht="19" customHeight="1" x14ac:dyDescent="0.35">
      <c r="A1" s="29" t="s">
        <v>116</v>
      </c>
      <c r="K1" s="136"/>
      <c r="L1" s="136"/>
      <c r="M1" s="136"/>
      <c r="N1" s="136"/>
      <c r="O1" s="136"/>
      <c r="U1" s="111"/>
      <c r="V1" s="111"/>
      <c r="W1" s="111"/>
      <c r="X1" s="111"/>
      <c r="Y1" s="111"/>
    </row>
    <row r="2" spans="1:26" x14ac:dyDescent="0.35">
      <c r="K2" s="32" t="s">
        <v>114</v>
      </c>
      <c r="L2" s="32"/>
      <c r="M2" s="32" t="s">
        <v>115</v>
      </c>
      <c r="N2" s="32"/>
      <c r="O2" s="32" t="s">
        <v>113</v>
      </c>
      <c r="U2" s="34" t="s">
        <v>5</v>
      </c>
      <c r="V2" s="34"/>
      <c r="W2" s="34" t="s">
        <v>6</v>
      </c>
      <c r="X2" s="34"/>
      <c r="Y2" s="34" t="s">
        <v>113</v>
      </c>
    </row>
    <row r="3" spans="1:26" s="114" customFormat="1" ht="19" customHeight="1" x14ac:dyDescent="0.35">
      <c r="A3" s="172" t="s">
        <v>288</v>
      </c>
      <c r="B3" s="172"/>
      <c r="C3" s="172"/>
      <c r="D3" s="172"/>
      <c r="E3" s="172"/>
      <c r="F3" s="172"/>
      <c r="G3" s="172"/>
      <c r="H3" s="172"/>
      <c r="I3" s="172"/>
      <c r="J3" s="172"/>
      <c r="K3" s="172"/>
      <c r="L3" s="172"/>
      <c r="M3" s="172"/>
      <c r="N3" s="172"/>
      <c r="O3" s="172"/>
      <c r="P3" s="172"/>
      <c r="Q3" s="172"/>
      <c r="R3" s="172"/>
      <c r="S3" s="172"/>
      <c r="T3" s="172"/>
      <c r="U3" s="173"/>
      <c r="V3" s="173"/>
      <c r="W3" s="173"/>
      <c r="X3" s="173"/>
      <c r="Y3" s="173"/>
      <c r="Z3" s="173"/>
    </row>
    <row r="4" spans="1:26" ht="7" customHeight="1" x14ac:dyDescent="0.35">
      <c r="K4" s="115"/>
      <c r="L4" s="115"/>
      <c r="M4" s="115"/>
      <c r="N4" s="115"/>
      <c r="O4" s="115"/>
    </row>
    <row r="5" spans="1:26" s="129" customFormat="1" ht="17" customHeight="1" x14ac:dyDescent="0.35">
      <c r="A5" s="128"/>
      <c r="B5" s="120" t="s">
        <v>285</v>
      </c>
      <c r="K5" s="130"/>
      <c r="L5" s="131"/>
      <c r="M5" s="131"/>
      <c r="N5" s="131"/>
      <c r="O5" s="131"/>
      <c r="T5" s="132"/>
      <c r="U5" s="133"/>
      <c r="V5" s="133"/>
      <c r="W5" s="133"/>
      <c r="X5" s="133"/>
      <c r="Y5" s="133"/>
    </row>
    <row r="6" spans="1:26" ht="7" customHeight="1" x14ac:dyDescent="0.35">
      <c r="K6" s="115"/>
      <c r="L6" s="115"/>
      <c r="M6" s="115"/>
      <c r="N6" s="115"/>
      <c r="O6" s="115"/>
      <c r="U6" s="48"/>
      <c r="V6" s="48"/>
      <c r="W6" s="48"/>
      <c r="X6" s="48"/>
      <c r="Y6" s="48"/>
    </row>
    <row r="7" spans="1:26" x14ac:dyDescent="0.35">
      <c r="B7" s="106" t="s">
        <v>287</v>
      </c>
      <c r="K7" s="44"/>
      <c r="L7" s="115"/>
      <c r="M7" s="44"/>
      <c r="N7" s="115"/>
      <c r="O7" s="44" t="str">
        <f>IF(AND(ISNUMBER(K7),ISNUMBER(M7)),SUM(K7,M7),"")</f>
        <v/>
      </c>
      <c r="T7" s="38" t="s">
        <v>238</v>
      </c>
      <c r="U7" s="49" t="str">
        <f>IF(AND(K7&gt;=0,Denominators!B$7&gt;0,Denominators!B$8&gt;0,Denominators!B$9&gt;0,Denominators!B$10&gt;0,Denominators!B$11&gt;0,Denominators!B$12&gt;0),K7/SUM(AdmissionSem1)*1000,"")</f>
        <v/>
      </c>
      <c r="V7" s="50"/>
      <c r="W7" s="49" t="str">
        <f>IF(AND(M7&gt;=0,Denominators!E$7&gt;0,Denominators!E$8&gt;0,Denominators!E$9&gt;0,Denominators!E$10&gt;0,Denominators!E$11&gt;0,Denominators!E$12&gt;0),M7/SUM(AdmissionSem2)*1000,"")</f>
        <v/>
      </c>
      <c r="X7" s="50"/>
      <c r="Y7" s="49" t="str">
        <f>IF(AND(O7&gt;=0,Denominators!B$7&gt;0,Denominators!B$8&gt;0,Denominators!B$9&gt;0,Denominators!B$10&gt;0,Denominators!B$11&gt;0,Denominators!B$12&gt;0,Denominators!E$7&gt;0,Denominators!E$8&gt;0,Denominators!E$9&gt;0,Denominators!E$10&gt;0,Denominators!E$11&gt;0,Denominators!E$12&gt;0),O7/SUM(AdmissionSem1,AdmissionSem2)*1000,"")</f>
        <v/>
      </c>
    </row>
    <row r="8" spans="1:26" x14ac:dyDescent="0.35">
      <c r="B8" s="57" t="s">
        <v>108</v>
      </c>
      <c r="K8" s="115"/>
      <c r="L8" s="115"/>
      <c r="M8" s="115"/>
      <c r="N8" s="115"/>
      <c r="O8" s="115"/>
      <c r="T8" s="38" t="s">
        <v>101</v>
      </c>
      <c r="U8" s="49" t="str">
        <f>IF(AND(K7&gt;=0,Denominators!B$16&gt;0,Denominators!B$17&gt;0,Denominators!B$18&gt;0,Denominators!B$19&gt;0,Denominators!B$20&gt;0,Denominators!B$21&gt;0),K7/SUM(PatientSem1)*1000,"")</f>
        <v/>
      </c>
      <c r="V8" s="50"/>
      <c r="W8" s="49" t="str">
        <f>IF(AND(M7&gt;=0,Denominators!E$16&gt;0,Denominators!E$17&gt;0,Denominators!E$18&gt;0,Denominators!E$19&gt;0,Denominators!E$20&gt;0,Denominators!E$21&gt;0),M7/SUM(PatientSem2)*1000,"")</f>
        <v/>
      </c>
      <c r="X8" s="50"/>
      <c r="Y8" s="49" t="str">
        <f>IF(AND(O7&gt;=0,Denominators!B$16&gt;0,Denominators!B$17&gt;0,Denominators!B$18&gt;0,Denominators!B$19&gt;0,Denominators!B$20&gt;0,Denominators!B$21&gt;0,Denominators!E$16&gt;0,Denominators!E$17&gt;0,Denominators!E$18&gt;0,Denominators!E$19&gt;0,Denominators!E$20&gt;0,Denominators!E$21&gt;0),O7/SUM(PatientSem1,PatientSem2)*1000,"")</f>
        <v/>
      </c>
    </row>
    <row r="9" spans="1:26" ht="15" customHeight="1" x14ac:dyDescent="0.35">
      <c r="C9" s="106" t="s">
        <v>318</v>
      </c>
      <c r="K9" s="44"/>
      <c r="L9" s="115"/>
      <c r="M9" s="44"/>
      <c r="N9" s="115"/>
      <c r="O9" s="44" t="str">
        <f>IF(AND(ISNUMBER(K9),ISNUMBER(M9)),SUM(K9,M9),"")</f>
        <v/>
      </c>
      <c r="T9" s="118"/>
      <c r="U9" s="50"/>
      <c r="V9" s="50"/>
      <c r="W9" s="50"/>
      <c r="X9" s="50"/>
      <c r="Y9" s="50"/>
    </row>
    <row r="10" spans="1:26" ht="7" customHeight="1" x14ac:dyDescent="0.35">
      <c r="K10" s="127"/>
      <c r="L10" s="115"/>
      <c r="M10" s="115"/>
      <c r="N10" s="115"/>
      <c r="O10" s="115"/>
      <c r="T10" s="118"/>
      <c r="U10" s="50"/>
      <c r="V10" s="50"/>
      <c r="W10" s="50"/>
      <c r="X10" s="50"/>
      <c r="Y10" s="50"/>
    </row>
    <row r="11" spans="1:26" ht="15" customHeight="1" x14ac:dyDescent="0.35">
      <c r="C11" s="106" t="s">
        <v>319</v>
      </c>
      <c r="K11" s="44"/>
      <c r="L11" s="115"/>
      <c r="M11" s="44"/>
      <c r="N11" s="115"/>
      <c r="O11" s="44" t="str">
        <f>IF(AND(ISNUMBER(K11),ISNUMBER(M11)),SUM(K11,M11),"")</f>
        <v/>
      </c>
      <c r="T11" s="118"/>
      <c r="U11" s="50"/>
      <c r="V11" s="50"/>
      <c r="W11" s="50"/>
      <c r="X11" s="50"/>
      <c r="Y11" s="50"/>
    </row>
    <row r="12" spans="1:26" ht="7" customHeight="1" x14ac:dyDescent="0.35">
      <c r="K12" s="127"/>
      <c r="L12" s="115"/>
      <c r="M12" s="115"/>
      <c r="N12" s="115"/>
      <c r="O12" s="115"/>
      <c r="T12" s="118"/>
      <c r="U12" s="50"/>
      <c r="V12" s="50"/>
      <c r="W12" s="50"/>
      <c r="X12" s="50"/>
      <c r="Y12" s="50"/>
    </row>
    <row r="13" spans="1:26" ht="15" customHeight="1" x14ac:dyDescent="0.35">
      <c r="C13" s="106" t="s">
        <v>320</v>
      </c>
      <c r="K13" s="44"/>
      <c r="L13" s="115"/>
      <c r="M13" s="44"/>
      <c r="N13" s="115"/>
      <c r="O13" s="44" t="str">
        <f>IF(AND(ISNUMBER(K13),ISNUMBER(M13)),SUM(K13,M13),"")</f>
        <v/>
      </c>
      <c r="T13" s="118"/>
      <c r="U13" s="50"/>
      <c r="V13" s="50"/>
      <c r="W13" s="50"/>
      <c r="X13" s="50"/>
      <c r="Y13" s="50"/>
    </row>
    <row r="14" spans="1:26" ht="7" customHeight="1" x14ac:dyDescent="0.35">
      <c r="K14" s="127"/>
      <c r="L14" s="115"/>
      <c r="M14" s="115"/>
      <c r="N14" s="115"/>
      <c r="O14" s="115"/>
      <c r="T14" s="118"/>
      <c r="U14" s="50"/>
      <c r="V14" s="50"/>
      <c r="W14" s="50"/>
      <c r="X14" s="50"/>
      <c r="Y14" s="50"/>
    </row>
    <row r="15" spans="1:26" ht="15" customHeight="1" x14ac:dyDescent="0.35">
      <c r="C15" s="106" t="s">
        <v>321</v>
      </c>
      <c r="K15" s="44"/>
      <c r="L15" s="115"/>
      <c r="M15" s="44"/>
      <c r="N15" s="115"/>
      <c r="O15" s="44" t="str">
        <f>IF(AND(ISNUMBER(K15),ISNUMBER(M15)),SUM(K15,M15),"")</f>
        <v/>
      </c>
      <c r="T15" s="118"/>
      <c r="U15" s="50"/>
      <c r="V15" s="50"/>
      <c r="W15" s="50"/>
      <c r="X15" s="50"/>
      <c r="Y15" s="50"/>
    </row>
    <row r="16" spans="1:26" ht="7" customHeight="1" x14ac:dyDescent="0.35">
      <c r="K16" s="127"/>
      <c r="L16" s="115"/>
      <c r="M16" s="115"/>
      <c r="N16" s="115"/>
      <c r="O16" s="115"/>
      <c r="T16" s="118"/>
      <c r="U16" s="50"/>
      <c r="V16" s="50"/>
      <c r="W16" s="50"/>
      <c r="X16" s="50"/>
      <c r="Y16" s="50"/>
    </row>
    <row r="17" spans="1:26" ht="15" customHeight="1" x14ac:dyDescent="0.35">
      <c r="C17" s="106" t="s">
        <v>419</v>
      </c>
      <c r="K17" s="44"/>
      <c r="L17" s="115"/>
      <c r="M17" s="44"/>
      <c r="N17" s="115"/>
      <c r="O17" s="44" t="str">
        <f>IF(AND(ISNUMBER(K17),ISNUMBER(M17)),SUM(K17,M17),"")</f>
        <v/>
      </c>
      <c r="T17" s="118"/>
      <c r="U17" s="50"/>
      <c r="V17" s="50"/>
      <c r="W17" s="50"/>
      <c r="X17" s="50"/>
      <c r="Y17" s="50"/>
    </row>
    <row r="18" spans="1:26" ht="7" customHeight="1" x14ac:dyDescent="0.35">
      <c r="K18" s="127"/>
      <c r="L18" s="115"/>
      <c r="M18" s="115"/>
      <c r="N18" s="115"/>
      <c r="O18" s="115"/>
      <c r="T18" s="126"/>
      <c r="U18" s="61"/>
      <c r="V18" s="61"/>
      <c r="W18" s="61"/>
      <c r="X18" s="61"/>
      <c r="Y18" s="61"/>
    </row>
    <row r="19" spans="1:26" s="124" customFormat="1" ht="7" customHeight="1" x14ac:dyDescent="0.35">
      <c r="A19" s="123"/>
      <c r="K19" s="125"/>
      <c r="L19" s="125"/>
      <c r="M19" s="125"/>
      <c r="N19" s="125"/>
      <c r="O19" s="125"/>
      <c r="T19" s="113"/>
      <c r="U19" s="116"/>
      <c r="V19" s="116"/>
      <c r="W19" s="116"/>
      <c r="X19" s="116"/>
      <c r="Y19" s="116"/>
      <c r="Z19" s="126"/>
    </row>
    <row r="20" spans="1:26" x14ac:dyDescent="0.35">
      <c r="B20" s="106" t="s">
        <v>287</v>
      </c>
      <c r="K20" s="44"/>
      <c r="L20" s="115"/>
      <c r="M20" s="44"/>
      <c r="N20" s="115"/>
      <c r="O20" s="44" t="str">
        <f>IF(AND(ISNUMBER(K20),ISNUMBER(M20)),SUM(K20,M20),"")</f>
        <v/>
      </c>
      <c r="T20" s="118"/>
      <c r="U20" s="50"/>
      <c r="V20" s="50"/>
      <c r="W20" s="50"/>
      <c r="X20" s="50"/>
      <c r="Y20" s="50"/>
    </row>
    <row r="21" spans="1:26" x14ac:dyDescent="0.35">
      <c r="B21" s="57" t="s">
        <v>286</v>
      </c>
      <c r="K21" s="115"/>
      <c r="L21" s="115"/>
      <c r="M21" s="115"/>
      <c r="N21" s="115"/>
      <c r="O21" s="115"/>
      <c r="T21" s="118"/>
      <c r="U21" s="50"/>
      <c r="V21" s="50"/>
      <c r="W21" s="50"/>
      <c r="X21" s="50"/>
      <c r="Y21" s="50"/>
    </row>
    <row r="22" spans="1:26" ht="15" customHeight="1" x14ac:dyDescent="0.35">
      <c r="C22" s="106" t="s">
        <v>318</v>
      </c>
      <c r="K22" s="44"/>
      <c r="L22" s="115"/>
      <c r="M22" s="44"/>
      <c r="N22" s="115"/>
      <c r="O22" s="44" t="str">
        <f>IF(AND(ISNUMBER(K22),ISNUMBER(M22)),SUM(K22,M22),"")</f>
        <v/>
      </c>
      <c r="T22" s="118"/>
      <c r="U22" s="50"/>
      <c r="V22" s="50"/>
      <c r="W22" s="50"/>
      <c r="X22" s="50"/>
      <c r="Y22" s="50"/>
    </row>
    <row r="23" spans="1:26" ht="7" customHeight="1" x14ac:dyDescent="0.35">
      <c r="K23" s="127"/>
      <c r="L23" s="115"/>
      <c r="M23" s="115"/>
      <c r="N23" s="115"/>
      <c r="O23" s="115"/>
      <c r="T23" s="118"/>
      <c r="U23" s="50"/>
      <c r="V23" s="50"/>
      <c r="W23" s="50"/>
      <c r="X23" s="50"/>
      <c r="Y23" s="50"/>
    </row>
    <row r="24" spans="1:26" ht="15" customHeight="1" x14ac:dyDescent="0.35">
      <c r="C24" s="106" t="s">
        <v>319</v>
      </c>
      <c r="K24" s="44"/>
      <c r="L24" s="115"/>
      <c r="M24" s="44"/>
      <c r="N24" s="115"/>
      <c r="O24" s="44" t="str">
        <f>IF(AND(ISNUMBER(K24),ISNUMBER(M24)),SUM(K24,M24),"")</f>
        <v/>
      </c>
      <c r="T24" s="118"/>
      <c r="U24" s="50"/>
      <c r="V24" s="50"/>
      <c r="W24" s="50"/>
      <c r="X24" s="50"/>
      <c r="Y24" s="50"/>
    </row>
    <row r="25" spans="1:26" ht="7" customHeight="1" x14ac:dyDescent="0.35">
      <c r="K25" s="127"/>
      <c r="L25" s="115"/>
      <c r="M25" s="115"/>
      <c r="N25" s="115"/>
      <c r="O25" s="115"/>
      <c r="T25" s="118"/>
      <c r="U25" s="50"/>
      <c r="V25" s="50"/>
      <c r="W25" s="50"/>
      <c r="X25" s="50"/>
      <c r="Y25" s="50"/>
    </row>
    <row r="26" spans="1:26" ht="15" customHeight="1" x14ac:dyDescent="0.35">
      <c r="C26" s="106" t="s">
        <v>320</v>
      </c>
      <c r="K26" s="44"/>
      <c r="L26" s="115"/>
      <c r="M26" s="44"/>
      <c r="N26" s="115"/>
      <c r="O26" s="44" t="str">
        <f>IF(AND(ISNUMBER(K26),ISNUMBER(M26)),SUM(K26,M26),"")</f>
        <v/>
      </c>
      <c r="T26" s="118"/>
      <c r="U26" s="50"/>
      <c r="V26" s="50"/>
      <c r="W26" s="50"/>
      <c r="X26" s="50"/>
      <c r="Y26" s="50"/>
    </row>
    <row r="27" spans="1:26" ht="7" customHeight="1" x14ac:dyDescent="0.35">
      <c r="K27" s="127"/>
      <c r="L27" s="115"/>
      <c r="M27" s="115"/>
      <c r="N27" s="115"/>
      <c r="O27" s="115"/>
      <c r="T27" s="118"/>
      <c r="U27" s="50"/>
      <c r="V27" s="50"/>
      <c r="W27" s="50"/>
      <c r="X27" s="50"/>
      <c r="Y27" s="50"/>
    </row>
    <row r="28" spans="1:26" ht="15" customHeight="1" x14ac:dyDescent="0.35">
      <c r="C28" s="106" t="s">
        <v>321</v>
      </c>
      <c r="K28" s="44"/>
      <c r="L28" s="115"/>
      <c r="M28" s="44"/>
      <c r="N28" s="115"/>
      <c r="O28" s="44" t="str">
        <f>IF(AND(ISNUMBER(K28),ISNUMBER(M28)),SUM(K28,M28),"")</f>
        <v/>
      </c>
      <c r="T28" s="118"/>
      <c r="U28" s="50"/>
      <c r="V28" s="50"/>
      <c r="W28" s="50"/>
      <c r="X28" s="50"/>
      <c r="Y28" s="50"/>
    </row>
    <row r="29" spans="1:26" ht="7" customHeight="1" x14ac:dyDescent="0.35">
      <c r="K29" s="127"/>
      <c r="L29" s="115"/>
      <c r="M29" s="115"/>
      <c r="N29" s="115"/>
      <c r="O29" s="115"/>
      <c r="T29" s="118"/>
      <c r="U29" s="50"/>
      <c r="V29" s="50"/>
      <c r="W29" s="50"/>
      <c r="X29" s="50"/>
      <c r="Y29" s="50"/>
    </row>
    <row r="30" spans="1:26" ht="15" customHeight="1" x14ac:dyDescent="0.35">
      <c r="C30" s="106" t="s">
        <v>419</v>
      </c>
      <c r="K30" s="44"/>
      <c r="L30" s="115"/>
      <c r="M30" s="44"/>
      <c r="N30" s="115"/>
      <c r="O30" s="44" t="str">
        <f>IF(AND(ISNUMBER(K30),ISNUMBER(M30)),SUM(K30,M30),"")</f>
        <v/>
      </c>
    </row>
    <row r="31" spans="1:26" ht="7" customHeight="1" x14ac:dyDescent="0.35">
      <c r="K31" s="51"/>
      <c r="L31" s="127"/>
    </row>
    <row r="32" spans="1:26" s="114" customFormat="1" ht="19" customHeight="1" x14ac:dyDescent="0.35">
      <c r="A32" s="172" t="s">
        <v>278</v>
      </c>
      <c r="B32" s="172"/>
      <c r="C32" s="172"/>
      <c r="D32" s="172"/>
      <c r="E32" s="172"/>
      <c r="F32" s="172"/>
      <c r="G32" s="172"/>
      <c r="H32" s="172"/>
      <c r="I32" s="172"/>
      <c r="J32" s="172"/>
      <c r="K32" s="172"/>
      <c r="L32" s="172"/>
      <c r="M32" s="172"/>
      <c r="N32" s="172"/>
      <c r="O32" s="172"/>
      <c r="P32" s="172"/>
      <c r="Q32" s="172"/>
      <c r="R32" s="172"/>
      <c r="S32" s="172"/>
      <c r="T32" s="183"/>
      <c r="U32" s="183"/>
      <c r="V32" s="183"/>
      <c r="W32" s="183"/>
      <c r="X32" s="183"/>
      <c r="Y32" s="183"/>
    </row>
    <row r="33" spans="1:26" ht="7" customHeight="1" x14ac:dyDescent="0.35"/>
    <row r="34" spans="1:26" x14ac:dyDescent="0.35">
      <c r="B34" s="2" t="s">
        <v>110</v>
      </c>
      <c r="K34" s="45"/>
      <c r="M34" s="45"/>
      <c r="O34" s="45"/>
      <c r="Q34" s="40" t="s">
        <v>103</v>
      </c>
    </row>
    <row r="35" spans="1:26" ht="7" customHeight="1" x14ac:dyDescent="0.35"/>
    <row r="36" spans="1:26" s="124" customFormat="1" ht="7" customHeight="1" x14ac:dyDescent="0.35">
      <c r="A36" s="123"/>
      <c r="K36" s="137"/>
      <c r="L36" s="137"/>
      <c r="M36" s="137"/>
      <c r="N36" s="137"/>
      <c r="O36" s="137"/>
      <c r="T36" s="126"/>
      <c r="U36" s="138"/>
      <c r="V36" s="138"/>
      <c r="W36" s="138"/>
      <c r="X36" s="138"/>
      <c r="Y36" s="138"/>
      <c r="Z36" s="126"/>
    </row>
    <row r="37" spans="1:26" x14ac:dyDescent="0.35">
      <c r="B37" s="106" t="s">
        <v>211</v>
      </c>
      <c r="K37" s="44"/>
      <c r="L37" s="115"/>
      <c r="M37" s="44"/>
      <c r="N37" s="115"/>
      <c r="O37" s="44" t="str">
        <f>IF(AND(ISNUMBER(K37),ISNUMBER(M37)),SUM(K37,M37),"")</f>
        <v/>
      </c>
      <c r="T37" s="38" t="s">
        <v>210</v>
      </c>
      <c r="U37" s="27" t="str">
        <f>IF(AND(K37&gt;=0,K$42&gt;0),K37/K$42*100,"")</f>
        <v/>
      </c>
      <c r="V37" s="26"/>
      <c r="W37" s="27" t="str">
        <f>IF(AND(M37&gt;=0,M$42&gt;0),M37/M$42*100,"")</f>
        <v/>
      </c>
      <c r="X37" s="26"/>
      <c r="Y37" s="27" t="e">
        <f>IF(AND(O37&gt;=0,O$42&gt;0),O37/O$42*100,"")</f>
        <v>#VALUE!</v>
      </c>
    </row>
    <row r="38" spans="1:26" x14ac:dyDescent="0.35">
      <c r="B38" s="57" t="s">
        <v>108</v>
      </c>
      <c r="K38" s="115"/>
      <c r="L38" s="115"/>
      <c r="M38" s="115"/>
      <c r="N38" s="115"/>
      <c r="O38" s="115"/>
      <c r="T38" s="38" t="s">
        <v>238</v>
      </c>
      <c r="U38" s="49" t="str">
        <f>IF(AND(K37&gt;=0,Denominators!B$7&gt;0,Denominators!B$8&gt;0,Denominators!B$9&gt;0,Denominators!B$10&gt;0,Denominators!B$11&gt;0,Denominators!B$12&gt;0),K37/SUM(AdmissionSem1)*1000,"")</f>
        <v/>
      </c>
      <c r="V38" s="28"/>
      <c r="W38" s="49" t="str">
        <f>IF(AND(M37&gt;=0,Denominators!E$7&gt;0,Denominators!E$8&gt;0,Denominators!E$9&gt;0,Denominators!E$10&gt;0,Denominators!E$11&gt;0,Denominators!E$12&gt;0),M37/SUM(AdmissionSem2)*1000,"")</f>
        <v/>
      </c>
      <c r="X38" s="28"/>
      <c r="Y38" s="49" t="str">
        <f>IF(AND(O37&gt;=0,Denominators!B$7&gt;0,Denominators!B$8&gt;0,Denominators!B$9&gt;0,Denominators!B$10&gt;0,Denominators!B$11&gt;0,Denominators!B$12&gt;0,Denominators!E$7&gt;0,Denominators!E$8&gt;0,Denominators!E$9&gt;0,Denominators!E$10&gt;0,Denominators!E$11&gt;0,Denominators!E$12&gt;0),O37/SUM(AdmissionSem1,AdmissionSem2)*1000,"")</f>
        <v/>
      </c>
    </row>
    <row r="39" spans="1:26" ht="15" customHeight="1" x14ac:dyDescent="0.35">
      <c r="K39" s="127"/>
      <c r="L39" s="115"/>
      <c r="M39" s="115"/>
      <c r="N39" s="115"/>
      <c r="O39" s="115"/>
      <c r="T39" s="38" t="s">
        <v>101</v>
      </c>
      <c r="U39" s="49" t="str">
        <f>IF(AND(K37&gt;=0,Denominators!B$16&gt;0,Denominators!B$17&gt;0,Denominators!B$18&gt;0,Denominators!B$19&gt;0,Denominators!B$20&gt;0,Denominators!B$21&gt;0),K37/SUM(PatientSem1)*1000,"")</f>
        <v/>
      </c>
      <c r="V39" s="28"/>
      <c r="W39" s="49" t="str">
        <f>IF(AND(M37&gt;=0,Denominators!E$16&gt;0,Denominators!E$17&gt;0,Denominators!E$18&gt;0,Denominators!E$19&gt;0,Denominators!E$20&gt;0,Denominators!E$21&gt;0),M37/SUM(PatientSem2)*1000,"")</f>
        <v/>
      </c>
      <c r="X39" s="28"/>
      <c r="Y39" s="49" t="str">
        <f>IF(AND(O37&gt;=0,Denominators!B$16&gt;0,Denominators!B$17&gt;0,Denominators!B$18&gt;0,Denominators!B$19&gt;0,Denominators!B$20&gt;0,Denominators!B$21&gt;0,Denominators!E$16&gt;0,Denominators!E$17&gt;0,Denominators!E$18&gt;0,Denominators!E$19&gt;0,Denominators!E$20&gt;0,Denominators!E$21&gt;0),O37/SUM(PatientSem1,PatientSem2)*1000,"")</f>
        <v/>
      </c>
    </row>
    <row r="40" spans="1:26" ht="7" customHeight="1" x14ac:dyDescent="0.35">
      <c r="K40" s="127"/>
      <c r="L40" s="51"/>
      <c r="M40" s="115"/>
      <c r="N40" s="115"/>
      <c r="O40" s="115"/>
      <c r="T40" s="118"/>
      <c r="U40" s="28"/>
      <c r="V40" s="28"/>
      <c r="W40" s="28"/>
      <c r="X40" s="28"/>
      <c r="Y40" s="28"/>
    </row>
    <row r="41" spans="1:26" s="140" customFormat="1" ht="7" customHeight="1" x14ac:dyDescent="0.35">
      <c r="A41" s="139"/>
      <c r="K41" s="141"/>
      <c r="L41" s="141"/>
      <c r="M41" s="141"/>
      <c r="N41" s="141"/>
      <c r="O41" s="141"/>
      <c r="T41" s="142"/>
      <c r="U41" s="143"/>
      <c r="V41" s="143"/>
      <c r="W41" s="143"/>
      <c r="X41" s="143"/>
      <c r="Y41" s="143"/>
      <c r="Z41" s="142"/>
    </row>
    <row r="42" spans="1:26" x14ac:dyDescent="0.35">
      <c r="B42" s="46" t="s">
        <v>166</v>
      </c>
      <c r="K42" s="45"/>
      <c r="M42" s="45"/>
      <c r="O42" s="44" t="str">
        <f>IF(AND(ISNUMBER(K42),ISNUMBER(M42)),SUM(K42,M42),"")</f>
        <v/>
      </c>
    </row>
    <row r="43" spans="1:26" ht="15" customHeight="1" x14ac:dyDescent="0.35">
      <c r="B43" s="56" t="s">
        <v>106</v>
      </c>
      <c r="K43" s="115"/>
      <c r="L43" s="115"/>
      <c r="M43" s="115"/>
      <c r="N43" s="115"/>
      <c r="O43" s="115"/>
    </row>
    <row r="44" spans="1:26" ht="15" customHeight="1" x14ac:dyDescent="0.35">
      <c r="B44" s="57" t="s">
        <v>108</v>
      </c>
      <c r="K44" s="127"/>
      <c r="L44" s="115"/>
      <c r="M44" s="115"/>
      <c r="N44" s="115"/>
      <c r="O44" s="115"/>
    </row>
    <row r="45" spans="1:26" ht="7" customHeight="1" x14ac:dyDescent="0.35">
      <c r="K45" s="51"/>
      <c r="L45" s="127"/>
    </row>
    <row r="46" spans="1:26" s="114" customFormat="1" ht="19" customHeight="1" x14ac:dyDescent="0.35">
      <c r="A46" s="172" t="s">
        <v>277</v>
      </c>
      <c r="B46" s="172"/>
      <c r="C46" s="172"/>
      <c r="D46" s="172"/>
      <c r="E46" s="172"/>
      <c r="F46" s="172"/>
      <c r="G46" s="172"/>
      <c r="H46" s="172"/>
      <c r="I46" s="172"/>
      <c r="J46" s="172"/>
      <c r="K46" s="172"/>
      <c r="L46" s="172"/>
      <c r="M46" s="172"/>
      <c r="N46" s="172"/>
      <c r="O46" s="172"/>
      <c r="P46" s="172"/>
      <c r="Q46" s="172"/>
      <c r="R46" s="172"/>
      <c r="S46" s="172"/>
      <c r="T46" s="183"/>
      <c r="U46" s="183"/>
      <c r="V46" s="183"/>
      <c r="W46" s="183"/>
      <c r="X46" s="183"/>
      <c r="Y46" s="183"/>
    </row>
    <row r="47" spans="1:26" ht="7" customHeight="1" x14ac:dyDescent="0.35"/>
    <row r="48" spans="1:26" x14ac:dyDescent="0.35">
      <c r="B48" s="2" t="s">
        <v>110</v>
      </c>
      <c r="K48" s="45"/>
      <c r="M48" s="45"/>
      <c r="O48" s="45"/>
      <c r="Q48" s="40" t="s">
        <v>103</v>
      </c>
    </row>
    <row r="49" spans="1:26" ht="7" customHeight="1" x14ac:dyDescent="0.35"/>
    <row r="50" spans="1:26" s="124" customFormat="1" ht="7" customHeight="1" x14ac:dyDescent="0.35">
      <c r="A50" s="123"/>
      <c r="K50" s="137"/>
      <c r="L50" s="137"/>
      <c r="M50" s="137"/>
      <c r="N50" s="137"/>
      <c r="O50" s="137"/>
      <c r="T50" s="126"/>
      <c r="U50" s="138"/>
      <c r="V50" s="138"/>
      <c r="W50" s="138"/>
      <c r="X50" s="138"/>
      <c r="Y50" s="138"/>
      <c r="Z50" s="126"/>
    </row>
    <row r="51" spans="1:26" ht="14.5" customHeight="1" x14ac:dyDescent="0.35">
      <c r="B51" s="2" t="s">
        <v>118</v>
      </c>
      <c r="K51" s="44"/>
      <c r="L51" s="115"/>
      <c r="M51" s="44"/>
      <c r="N51" s="115"/>
      <c r="O51" s="44" t="str">
        <f>IF(AND(ISNUMBER(K51),ISNUMBER(M51)),SUM(K51,M51),"")</f>
        <v/>
      </c>
      <c r="T51" s="38" t="s">
        <v>117</v>
      </c>
      <c r="U51" s="27" t="str">
        <f>IF(AND(K51&gt;=0,K$56&gt;0),K51/K$56*100,"")</f>
        <v/>
      </c>
      <c r="V51" s="26"/>
      <c r="W51" s="27" t="str">
        <f>IF(AND(M51&gt;=0,M$56&gt;0),M51/M$56*100,"")</f>
        <v/>
      </c>
      <c r="X51" s="26"/>
      <c r="Y51" s="27" t="e">
        <f>IF(AND(O51&gt;=0,O$56&gt;0),O51/O$56*100,"")</f>
        <v>#VALUE!</v>
      </c>
    </row>
    <row r="52" spans="1:26" x14ac:dyDescent="0.35">
      <c r="B52" s="57" t="s">
        <v>108</v>
      </c>
      <c r="K52" s="115"/>
      <c r="L52" s="115"/>
      <c r="M52" s="115"/>
      <c r="N52" s="115"/>
      <c r="O52" s="115"/>
      <c r="T52" s="38" t="s">
        <v>238</v>
      </c>
      <c r="U52" s="49" t="str">
        <f>IF(AND(K51&gt;=0,Denominators!B$7&gt;0,Denominators!B$8&gt;0,Denominators!B$9&gt;0,Denominators!B$10&gt;0,Denominators!B$11&gt;0,Denominators!B$12&gt;0),K51/SUM(AdmissionSem1)*1000,"")</f>
        <v/>
      </c>
      <c r="V52" s="28"/>
      <c r="W52" s="49" t="str">
        <f>IF(AND(M51&gt;=0,Denominators!E$7&gt;0,Denominators!E$8&gt;0,Denominators!E$9&gt;0,Denominators!E$10&gt;0,Denominators!E$11&gt;0,Denominators!E$12&gt;0),M51/SUM(AdmissionSem2)*1000,"")</f>
        <v/>
      </c>
      <c r="X52" s="28"/>
      <c r="Y52" s="49" t="str">
        <f>IF(AND(O51&gt;=0,Denominators!B$7&gt;0,Denominators!B$8&gt;0,Denominators!B$9&gt;0,Denominators!B$10&gt;0,Denominators!B$11&gt;0,Denominators!B$12&gt;0,Denominators!E$7&gt;0,Denominators!E$8&gt;0,Denominators!E$9&gt;0,Denominators!E$10&gt;0,Denominators!E$11&gt;0,Denominators!E$12&gt;0),O51/SUM(AdmissionSem1,AdmissionSem2)*1000,"")</f>
        <v/>
      </c>
    </row>
    <row r="53" spans="1:26" ht="15" customHeight="1" x14ac:dyDescent="0.35">
      <c r="K53" s="127"/>
      <c r="L53" s="115"/>
      <c r="M53" s="115"/>
      <c r="N53" s="115"/>
      <c r="O53" s="115"/>
      <c r="T53" s="38" t="s">
        <v>101</v>
      </c>
      <c r="U53" s="49" t="str">
        <f>IF(AND(K51&gt;=0,Denominators!B$16&gt;0,Denominators!B$17&gt;0,Denominators!B$18&gt;0,Denominators!B$19&gt;0,Denominators!B$20&gt;0,Denominators!B$21&gt;0),K51/SUM(PatientSem1)*1000,"")</f>
        <v/>
      </c>
      <c r="V53" s="28"/>
      <c r="W53" s="49" t="str">
        <f>IF(AND(M51&gt;=0,Denominators!E$16&gt;0,Denominators!E$17&gt;0,Denominators!E$18&gt;0,Denominators!E$19&gt;0,Denominators!E$20&gt;0,Denominators!E$21&gt;0),M51/SUM(PatientSem2)*1000,"")</f>
        <v/>
      </c>
      <c r="X53" s="28"/>
      <c r="Y53" s="49" t="str">
        <f>IF(AND(O51&gt;=0,Denominators!B$16&gt;0,Denominators!B$17&gt;0,Denominators!B$18&gt;0,Denominators!B$19&gt;0,Denominators!B$20&gt;0,Denominators!B$21&gt;0,Denominators!E$16&gt;0,Denominators!E$17&gt;0,Denominators!E$18&gt;0,Denominators!E$19&gt;0,Denominators!E$20&gt;0,Denominators!E$21&gt;0),O51/SUM(PatientSem1,PatientSem2)*1000,"")</f>
        <v/>
      </c>
    </row>
    <row r="54" spans="1:26" ht="7" customHeight="1" x14ac:dyDescent="0.35">
      <c r="K54" s="127"/>
      <c r="L54" s="115"/>
      <c r="M54" s="115"/>
      <c r="N54" s="115"/>
      <c r="O54" s="115"/>
      <c r="T54" s="118"/>
      <c r="U54" s="28"/>
      <c r="V54" s="28"/>
      <c r="W54" s="28"/>
      <c r="X54" s="28"/>
      <c r="Y54" s="28"/>
    </row>
    <row r="55" spans="1:26" s="140" customFormat="1" ht="7" customHeight="1" x14ac:dyDescent="0.35">
      <c r="A55" s="139"/>
      <c r="K55" s="141"/>
      <c r="L55" s="141"/>
      <c r="M55" s="141"/>
      <c r="N55" s="141"/>
      <c r="O55" s="141"/>
      <c r="T55" s="142"/>
      <c r="U55" s="143"/>
      <c r="V55" s="143"/>
      <c r="W55" s="143"/>
      <c r="X55" s="143"/>
      <c r="Y55" s="143"/>
      <c r="Z55" s="142"/>
    </row>
    <row r="56" spans="1:26" x14ac:dyDescent="0.35">
      <c r="B56" s="46" t="s">
        <v>167</v>
      </c>
      <c r="K56" s="45"/>
      <c r="M56" s="45"/>
      <c r="O56" s="44" t="str">
        <f>IF(AND(ISNUMBER(K56),ISNUMBER(M56)),SUM(K56,M56),"")</f>
        <v/>
      </c>
    </row>
    <row r="57" spans="1:26" ht="15" customHeight="1" x14ac:dyDescent="0.35">
      <c r="B57" s="56" t="s">
        <v>106</v>
      </c>
      <c r="K57" s="115"/>
      <c r="L57" s="115"/>
      <c r="M57" s="115"/>
      <c r="N57" s="115"/>
      <c r="O57" s="115"/>
    </row>
    <row r="58" spans="1:26" x14ac:dyDescent="0.35">
      <c r="B58" s="57" t="s">
        <v>108</v>
      </c>
      <c r="K58" s="127"/>
      <c r="L58" s="115"/>
      <c r="M58" s="115"/>
      <c r="N58" s="115"/>
      <c r="O58" s="115"/>
    </row>
    <row r="59" spans="1:26" ht="7" customHeight="1" x14ac:dyDescent="0.35">
      <c r="K59" s="127"/>
    </row>
    <row r="60" spans="1:26" ht="15" customHeight="1" x14ac:dyDescent="0.35">
      <c r="B60" s="174" t="s">
        <v>243</v>
      </c>
      <c r="C60" s="175"/>
      <c r="D60" s="175"/>
      <c r="E60" s="175"/>
      <c r="F60" s="175"/>
      <c r="G60" s="175"/>
      <c r="H60" s="175"/>
      <c r="I60" s="175"/>
      <c r="J60" s="175"/>
      <c r="K60" s="175"/>
      <c r="L60" s="175"/>
      <c r="M60" s="175"/>
      <c r="N60" s="175"/>
      <c r="O60" s="176"/>
    </row>
    <row r="61" spans="1:26" x14ac:dyDescent="0.35">
      <c r="B61" s="177"/>
      <c r="C61" s="178"/>
      <c r="D61" s="178"/>
      <c r="E61" s="178"/>
      <c r="F61" s="178"/>
      <c r="G61" s="178"/>
      <c r="H61" s="178"/>
      <c r="I61" s="178"/>
      <c r="J61" s="178"/>
      <c r="K61" s="178"/>
      <c r="L61" s="178"/>
      <c r="M61" s="178"/>
      <c r="N61" s="178"/>
      <c r="O61" s="179"/>
    </row>
    <row r="62" spans="1:26" x14ac:dyDescent="0.35">
      <c r="B62" s="180"/>
      <c r="C62" s="181"/>
      <c r="D62" s="181"/>
      <c r="E62" s="181"/>
      <c r="F62" s="181"/>
      <c r="G62" s="181"/>
      <c r="H62" s="181"/>
      <c r="I62" s="181"/>
      <c r="J62" s="181"/>
      <c r="K62" s="181"/>
      <c r="L62" s="181"/>
      <c r="M62" s="181"/>
      <c r="N62" s="181"/>
      <c r="O62" s="182"/>
    </row>
  </sheetData>
  <sheetProtection algorithmName="SHA-512" hashValue="okzG3bqh4PvBSdnA4iAs0LiPrexN04lFH1NUZjIubMZByCSRfbB0aI+HWjONSpWf8PrXr6zBEibzSNG4W4IpYQ==" saltValue="RVO4E9FtjD9v44wUB1qkSg==" spinCount="100000" sheet="1" selectLockedCells="1"/>
  <mergeCells count="7">
    <mergeCell ref="B60:O62"/>
    <mergeCell ref="A3:T3"/>
    <mergeCell ref="U3:Z3"/>
    <mergeCell ref="A32:S32"/>
    <mergeCell ref="T32:Y32"/>
    <mergeCell ref="A46:S46"/>
    <mergeCell ref="T46:Y46"/>
  </mergeCells>
  <dataValidations count="2">
    <dataValidation type="list" allowBlank="1" showInputMessage="1" showErrorMessage="1" sqref="O48" xr:uid="{AE2D4CC8-AD04-4EDC-9534-6A7AACA2A600}">
      <formula1>Type2</formula1>
    </dataValidation>
    <dataValidation type="list" allowBlank="1" showInputMessage="1" showErrorMessage="1" sqref="K34 M34 O34 K48 M48" xr:uid="{16E066E6-A2C0-4E6F-874B-76BCF4056545}">
      <formula1>Type2</formula1>
    </dataValidation>
  </dataValidations>
  <pageMargins left="0.70866141732283472" right="0.70866141732283472" top="0.74803149606299213" bottom="0.74803149606299213" header="0.31496062992125984" footer="0.31496062992125984"/>
  <pageSetup paperSize="9"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W91"/>
  <sheetViews>
    <sheetView zoomScale="80" zoomScaleNormal="80" workbookViewId="0">
      <selection activeCell="K82" sqref="K82"/>
    </sheetView>
  </sheetViews>
  <sheetFormatPr defaultColWidth="9.1796875" defaultRowHeight="14.5" x14ac:dyDescent="0.35"/>
  <cols>
    <col min="1" max="1" width="2.7265625" style="31" customWidth="1"/>
    <col min="2" max="7" width="9.1796875" style="2"/>
    <col min="8" max="8" width="13.08984375" style="2" customWidth="1"/>
    <col min="9" max="10" width="2.54296875" style="2" customWidth="1"/>
    <col min="11" max="11" width="9.1796875" style="3"/>
    <col min="12" max="12" width="2.7265625" style="2" customWidth="1"/>
    <col min="13" max="13" width="3.1796875" style="2" customWidth="1"/>
    <col min="14" max="15" width="4.54296875" style="2" customWidth="1"/>
    <col min="16" max="16" width="4" style="2" customWidth="1"/>
    <col min="17" max="17" width="2.7265625" style="2" customWidth="1"/>
    <col min="18" max="18" width="31.81640625" style="33" customWidth="1"/>
    <col min="19" max="19" width="9.7265625" style="33" customWidth="1"/>
    <col min="20" max="20" width="5" style="33" customWidth="1"/>
    <col min="21" max="16384" width="9.1796875" style="2"/>
  </cols>
  <sheetData>
    <row r="1" spans="1:23" s="29" customFormat="1" ht="19" customHeight="1" x14ac:dyDescent="0.35">
      <c r="A1" s="29" t="s">
        <v>179</v>
      </c>
      <c r="K1" s="30"/>
    </row>
    <row r="2" spans="1:23" x14ac:dyDescent="0.35">
      <c r="K2" s="32" t="s">
        <v>113</v>
      </c>
      <c r="S2" s="34" t="s">
        <v>113</v>
      </c>
    </row>
    <row r="3" spans="1:23" s="47" customFormat="1" ht="19" customHeight="1" x14ac:dyDescent="0.35">
      <c r="A3" s="172" t="s">
        <v>235</v>
      </c>
      <c r="B3" s="172"/>
      <c r="C3" s="172"/>
      <c r="D3" s="172"/>
      <c r="E3" s="172"/>
      <c r="F3" s="172"/>
      <c r="G3" s="172"/>
      <c r="H3" s="172"/>
      <c r="I3" s="172"/>
      <c r="J3" s="172"/>
      <c r="K3" s="172"/>
      <c r="L3" s="172"/>
      <c r="M3" s="172"/>
      <c r="N3" s="172"/>
      <c r="O3" s="172"/>
      <c r="P3" s="172"/>
      <c r="R3" s="184" t="s">
        <v>99</v>
      </c>
      <c r="S3" s="184"/>
      <c r="T3" s="184"/>
      <c r="U3" s="184"/>
      <c r="V3" s="105"/>
      <c r="W3" s="105"/>
    </row>
    <row r="4" spans="1:23" ht="7" customHeight="1" x14ac:dyDescent="0.35"/>
    <row r="5" spans="1:23" x14ac:dyDescent="0.35">
      <c r="B5" s="2" t="s">
        <v>110</v>
      </c>
      <c r="K5" s="45"/>
      <c r="M5" s="40" t="s">
        <v>103</v>
      </c>
      <c r="N5" s="40"/>
      <c r="O5" s="40"/>
    </row>
    <row r="6" spans="1:23" ht="7" customHeight="1" x14ac:dyDescent="0.35"/>
    <row r="7" spans="1:23" s="59" customFormat="1" ht="7" customHeight="1" x14ac:dyDescent="0.35">
      <c r="A7" s="58"/>
      <c r="K7" s="66"/>
      <c r="R7" s="60"/>
      <c r="S7" s="60"/>
      <c r="T7" s="60"/>
    </row>
    <row r="8" spans="1:23" x14ac:dyDescent="0.35">
      <c r="B8" s="2" t="s">
        <v>112</v>
      </c>
      <c r="K8" s="45"/>
      <c r="R8" s="38" t="s">
        <v>100</v>
      </c>
      <c r="S8" s="27" t="str">
        <f>IF(AND(K8&gt;=0,K$37&gt;0),K8/K$37*100,"")</f>
        <v/>
      </c>
    </row>
    <row r="9" spans="1:23" x14ac:dyDescent="0.35">
      <c r="B9" s="57" t="s">
        <v>108</v>
      </c>
      <c r="R9" s="38" t="s">
        <v>238</v>
      </c>
      <c r="S9" s="49" t="str">
        <f>IF(AND(K8&gt;=0,Denominators!B$7&gt;0,Denominators!B$8&gt;0,Denominators!B$9&gt;0,Denominators!B$10&gt;0,Denominators!B$11&gt;0,Denominators!B$12&gt;0,Denominators!E$7&gt;0,Denominators!E$8&gt;0,Denominators!E$9&gt;0,Denominators!E$10&gt;0,Denominators!E$11&gt;0,Denominators!E$12&gt;0),K8/SUM(AdmissionSem1,AdmissionSem2)*1000,"")</f>
        <v/>
      </c>
    </row>
    <row r="10" spans="1:23" ht="7" customHeight="1" x14ac:dyDescent="0.35">
      <c r="B10" s="57"/>
      <c r="R10" s="38"/>
      <c r="S10" s="62"/>
    </row>
    <row r="11" spans="1:23" ht="15" customHeight="1" x14ac:dyDescent="0.35">
      <c r="C11" s="51" t="s">
        <v>420</v>
      </c>
      <c r="D11" s="51"/>
      <c r="E11" s="51"/>
      <c r="F11" s="51"/>
      <c r="G11" s="51"/>
      <c r="K11" s="45"/>
      <c r="R11" s="38" t="s">
        <v>101</v>
      </c>
      <c r="S11" s="49" t="str">
        <f>IF(AND(K8&gt;=0,Denominators!B$16&gt;0,Denominators!B$17&gt;0,Denominators!B$18&gt;0,Denominators!B$19&gt;0,Denominators!B$20&gt;0,Denominators!B$21&gt;0,Denominators!E$16&gt;0,Denominators!E$17&gt;0,Denominators!E$18&gt;0,Denominators!E$19&gt;0,Denominators!E$20&gt;0,Denominators!E$21&gt;0),K8/SUM(PatientSem1,PatientSem2)*1000,"")</f>
        <v/>
      </c>
    </row>
    <row r="12" spans="1:23" ht="7" customHeight="1" x14ac:dyDescent="0.35">
      <c r="C12" s="51"/>
      <c r="D12" s="51"/>
      <c r="E12" s="51"/>
      <c r="F12" s="51"/>
      <c r="G12" s="51"/>
      <c r="R12" s="38"/>
      <c r="S12" s="62"/>
    </row>
    <row r="13" spans="1:23" ht="15" customHeight="1" x14ac:dyDescent="0.35">
      <c r="C13" s="51" t="s">
        <v>421</v>
      </c>
      <c r="D13" s="51"/>
      <c r="E13" s="51"/>
      <c r="F13" s="51"/>
      <c r="G13" s="51"/>
      <c r="K13" s="45"/>
      <c r="R13" s="38"/>
      <c r="S13" s="62"/>
    </row>
    <row r="14" spans="1:23" ht="7" customHeight="1" x14ac:dyDescent="0.35">
      <c r="C14" s="51"/>
      <c r="D14" s="51"/>
      <c r="E14" s="51"/>
      <c r="F14" s="51"/>
      <c r="G14" s="51"/>
      <c r="K14" s="2"/>
      <c r="R14" s="38"/>
      <c r="S14" s="62"/>
    </row>
    <row r="15" spans="1:23" ht="15" customHeight="1" x14ac:dyDescent="0.35">
      <c r="B15" s="2" t="s">
        <v>112</v>
      </c>
      <c r="K15" s="45"/>
      <c r="R15" s="38"/>
      <c r="S15" s="62"/>
    </row>
    <row r="16" spans="1:23" ht="15" customHeight="1" x14ac:dyDescent="0.35">
      <c r="B16" s="57" t="s">
        <v>286</v>
      </c>
      <c r="R16" s="38"/>
      <c r="S16" s="62"/>
    </row>
    <row r="17" spans="1:20" ht="7" customHeight="1" x14ac:dyDescent="0.35"/>
    <row r="18" spans="1:20" ht="15" customHeight="1" x14ac:dyDescent="0.35">
      <c r="C18" s="51" t="s">
        <v>420</v>
      </c>
      <c r="D18" s="51"/>
      <c r="E18" s="51"/>
      <c r="F18" s="51"/>
      <c r="G18" s="51"/>
      <c r="K18" s="45"/>
      <c r="R18" s="38"/>
      <c r="S18" s="62"/>
    </row>
    <row r="19" spans="1:20" ht="7" customHeight="1" x14ac:dyDescent="0.35">
      <c r="C19" s="51"/>
      <c r="D19" s="51"/>
      <c r="E19" s="51"/>
      <c r="F19" s="51"/>
      <c r="G19" s="51"/>
      <c r="R19" s="38"/>
      <c r="S19" s="62"/>
    </row>
    <row r="20" spans="1:20" ht="15" customHeight="1" x14ac:dyDescent="0.35">
      <c r="C20" s="51" t="s">
        <v>421</v>
      </c>
      <c r="D20" s="51"/>
      <c r="E20" s="51"/>
      <c r="F20" s="51"/>
      <c r="G20" s="51"/>
      <c r="K20" s="45"/>
      <c r="R20" s="38"/>
      <c r="S20" s="62"/>
    </row>
    <row r="21" spans="1:20" ht="7" customHeight="1" x14ac:dyDescent="0.35">
      <c r="C21" s="51"/>
      <c r="D21" s="51"/>
      <c r="E21" s="51"/>
      <c r="F21" s="51"/>
      <c r="G21" s="51"/>
      <c r="K21" s="2"/>
      <c r="R21" s="38"/>
      <c r="S21" s="62"/>
    </row>
    <row r="22" spans="1:20" s="59" customFormat="1" ht="7" customHeight="1" x14ac:dyDescent="0.35">
      <c r="A22" s="58"/>
      <c r="K22" s="66"/>
      <c r="R22" s="60"/>
      <c r="S22" s="60"/>
      <c r="T22" s="60"/>
    </row>
    <row r="23" spans="1:20" x14ac:dyDescent="0.35">
      <c r="B23" s="2" t="s">
        <v>111</v>
      </c>
      <c r="K23" s="45"/>
      <c r="R23" s="38" t="s">
        <v>102</v>
      </c>
      <c r="S23" s="27" t="str">
        <f>IF(AND(K23&gt;=0,K$37&gt;0),K23/K$37*100,"")</f>
        <v/>
      </c>
    </row>
    <row r="24" spans="1:20" x14ac:dyDescent="0.35">
      <c r="B24" s="57" t="s">
        <v>108</v>
      </c>
      <c r="R24" s="38" t="s">
        <v>238</v>
      </c>
      <c r="S24" s="49" t="str">
        <f>IF(AND(K23&gt;=0,Denominators!B$7&gt;0,Denominators!B$8&gt;0,Denominators!B$9&gt;0,Denominators!B$10&gt;0,Denominators!B$11&gt;0,Denominators!B$12&gt;0,Denominators!E$7&gt;0,Denominators!E$8&gt;0,Denominators!E$9&gt;0,Denominators!E$10&gt;0,Denominators!E$11&gt;0,Denominators!E$12&gt;0),K23/SUM(AdmissionSem1,AdmissionSem2)*1000,"")</f>
        <v/>
      </c>
    </row>
    <row r="25" spans="1:20" ht="15" customHeight="1" x14ac:dyDescent="0.35">
      <c r="R25" s="38" t="s">
        <v>101</v>
      </c>
      <c r="S25" s="49" t="str">
        <f>IF(AND(K23&gt;=0,Denominators!B$16&gt;0,Denominators!B$17&gt;0,Denominators!B$18&gt;0,Denominators!B$19&gt;0,Denominators!B$20&gt;0,Denominators!B$21&gt;0,Denominators!E$16&gt;0,Denominators!E$17&gt;0,Denominators!E$18&gt;0,Denominators!E$19&gt;0,Denominators!E$20&gt;0,Denominators!E$21&gt;0),K23/SUM(PatientSem1,PatientSem2)*1000,"")</f>
        <v/>
      </c>
    </row>
    <row r="26" spans="1:20" ht="15" customHeight="1" x14ac:dyDescent="0.35">
      <c r="B26" s="2" t="s">
        <v>111</v>
      </c>
      <c r="K26" s="45"/>
      <c r="R26" s="38"/>
      <c r="S26" s="62"/>
    </row>
    <row r="27" spans="1:20" ht="15" customHeight="1" x14ac:dyDescent="0.35">
      <c r="B27" s="57" t="s">
        <v>286</v>
      </c>
      <c r="R27" s="38"/>
      <c r="S27" s="62"/>
    </row>
    <row r="28" spans="1:20" ht="7" customHeight="1" x14ac:dyDescent="0.35">
      <c r="C28" s="51"/>
      <c r="D28" s="51"/>
      <c r="E28" s="51"/>
      <c r="F28" s="51"/>
      <c r="G28" s="51"/>
      <c r="K28" s="2"/>
      <c r="R28" s="38"/>
      <c r="S28" s="62"/>
    </row>
    <row r="29" spans="1:20" s="59" customFormat="1" ht="7" customHeight="1" x14ac:dyDescent="0.35">
      <c r="A29" s="58"/>
      <c r="K29" s="66"/>
      <c r="R29" s="60"/>
      <c r="S29" s="60"/>
      <c r="T29" s="60"/>
    </row>
    <row r="30" spans="1:20" x14ac:dyDescent="0.35">
      <c r="B30" s="2" t="s">
        <v>322</v>
      </c>
      <c r="K30" s="45"/>
      <c r="R30" s="38" t="s">
        <v>323</v>
      </c>
      <c r="S30" s="27" t="str">
        <f>IF(AND(K30&gt;=0,K$37&gt;0),K30/K$37*100,"")</f>
        <v/>
      </c>
    </row>
    <row r="31" spans="1:20" x14ac:dyDescent="0.35">
      <c r="B31" s="57" t="s">
        <v>108</v>
      </c>
      <c r="R31" s="38" t="s">
        <v>238</v>
      </c>
      <c r="S31" s="49" t="str">
        <f>IF(AND(K30&gt;=0,Denominators!B$7&gt;0,Denominators!B$8&gt;0,Denominators!B$9&gt;0,Denominators!B$10&gt;0,Denominators!B$11&gt;0,Denominators!B$12&gt;0,Denominators!E$7&gt;0,Denominators!E$8&gt;0,Denominators!E$9&gt;0,Denominators!E$10&gt;0,Denominators!E$11&gt;0,Denominators!E$12&gt;0),K30/SUM(AdmissionSem1,AdmissionSem2)*1000,"")</f>
        <v/>
      </c>
    </row>
    <row r="32" spans="1:20" ht="15" customHeight="1" x14ac:dyDescent="0.35">
      <c r="R32" s="38" t="s">
        <v>101</v>
      </c>
      <c r="S32" s="49" t="str">
        <f>IF(AND(K30&gt;=0,Denominators!B$16&gt;0,Denominators!B$17&gt;0,Denominators!B$18&gt;0,Denominators!B$19&gt;0,Denominators!B$20&gt;0,Denominators!B$21&gt;0,Denominators!E$16&gt;0,Denominators!E$17&gt;0,Denominators!E$18&gt;0,Denominators!E$19&gt;0,Denominators!E$20&gt;0,Denominators!E$21&gt;0),K30/SUM(PatientSem1,PatientSem2)*1000,"")</f>
        <v/>
      </c>
    </row>
    <row r="33" spans="1:23" ht="15" customHeight="1" x14ac:dyDescent="0.35">
      <c r="B33" s="2" t="s">
        <v>322</v>
      </c>
      <c r="K33" s="45"/>
      <c r="R33" s="38"/>
      <c r="S33" s="62"/>
    </row>
    <row r="34" spans="1:23" ht="15" customHeight="1" x14ac:dyDescent="0.35">
      <c r="B34" s="57" t="s">
        <v>286</v>
      </c>
      <c r="R34" s="38"/>
      <c r="S34" s="62"/>
    </row>
    <row r="35" spans="1:23" ht="7" customHeight="1" x14ac:dyDescent="0.35"/>
    <row r="36" spans="1:23" s="64" customFormat="1" ht="7" customHeight="1" x14ac:dyDescent="0.35">
      <c r="A36" s="63"/>
      <c r="K36" s="67"/>
      <c r="R36" s="65"/>
      <c r="S36" s="65"/>
      <c r="T36" s="65"/>
    </row>
    <row r="37" spans="1:23" x14ac:dyDescent="0.35">
      <c r="B37" s="46" t="s">
        <v>168</v>
      </c>
      <c r="K37" s="45"/>
    </row>
    <row r="38" spans="1:23" x14ac:dyDescent="0.35">
      <c r="B38" s="56" t="s">
        <v>106</v>
      </c>
    </row>
    <row r="39" spans="1:23" x14ac:dyDescent="0.35">
      <c r="B39" s="57" t="s">
        <v>108</v>
      </c>
    </row>
    <row r="40" spans="1:23" ht="7" customHeight="1" x14ac:dyDescent="0.35"/>
    <row r="41" spans="1:23" s="47" customFormat="1" ht="19" customHeight="1" x14ac:dyDescent="0.35">
      <c r="A41" s="172" t="s">
        <v>236</v>
      </c>
      <c r="B41" s="172"/>
      <c r="C41" s="172"/>
      <c r="D41" s="172"/>
      <c r="E41" s="172"/>
      <c r="F41" s="172"/>
      <c r="G41" s="172"/>
      <c r="H41" s="172"/>
      <c r="I41" s="172"/>
      <c r="J41" s="172"/>
      <c r="K41" s="172"/>
      <c r="L41" s="172"/>
      <c r="M41" s="172"/>
      <c r="N41" s="172"/>
      <c r="O41" s="172"/>
      <c r="P41" s="172"/>
      <c r="R41" s="184" t="s">
        <v>99</v>
      </c>
      <c r="S41" s="184"/>
      <c r="T41" s="184"/>
      <c r="U41" s="184"/>
      <c r="V41" s="105"/>
      <c r="W41" s="105"/>
    </row>
    <row r="42" spans="1:23" ht="7" customHeight="1" x14ac:dyDescent="0.35"/>
    <row r="43" spans="1:23" x14ac:dyDescent="0.35">
      <c r="B43" s="2" t="s">
        <v>110</v>
      </c>
      <c r="K43" s="45"/>
      <c r="M43" s="40" t="s">
        <v>103</v>
      </c>
      <c r="N43" s="40"/>
      <c r="O43" s="40"/>
    </row>
    <row r="44" spans="1:23" ht="7" customHeight="1" x14ac:dyDescent="0.35"/>
    <row r="45" spans="1:23" s="59" customFormat="1" ht="7" customHeight="1" x14ac:dyDescent="0.35">
      <c r="A45" s="58"/>
      <c r="K45" s="66"/>
      <c r="R45" s="60"/>
      <c r="S45" s="60"/>
      <c r="T45" s="60"/>
    </row>
    <row r="46" spans="1:23" x14ac:dyDescent="0.35">
      <c r="B46" s="2" t="s">
        <v>109</v>
      </c>
      <c r="K46" s="45"/>
      <c r="R46" s="38" t="s">
        <v>100</v>
      </c>
      <c r="S46" s="27" t="str">
        <f>IF(AND(K46&gt;=0,K$76&gt;0),K46/K$76*100,"")</f>
        <v/>
      </c>
    </row>
    <row r="47" spans="1:23" x14ac:dyDescent="0.35">
      <c r="B47" s="57" t="s">
        <v>108</v>
      </c>
      <c r="R47" s="38" t="s">
        <v>238</v>
      </c>
      <c r="S47" s="49" t="str">
        <f>IF(AND(K46&gt;=0,Denominators!B$7&gt;0,Denominators!B$8&gt;0,Denominators!B$9&gt;0,Denominators!B$10&gt;0,Denominators!B$11&gt;0,Denominators!B$12&gt;0,Denominators!E$7&gt;0,Denominators!E$8&gt;0,Denominators!E$9&gt;0,Denominators!E$10&gt;0,Denominators!E$11&gt;0,Denominators!E$12&gt;0),K46/SUM(AdmissionSem1,AdmissionSem2)*1000,"")</f>
        <v/>
      </c>
    </row>
    <row r="48" spans="1:23" ht="7" customHeight="1" x14ac:dyDescent="0.35">
      <c r="B48" s="57"/>
      <c r="R48" s="38"/>
      <c r="S48" s="49"/>
    </row>
    <row r="49" spans="1:20" ht="15" customHeight="1" x14ac:dyDescent="0.35">
      <c r="C49" s="51" t="s">
        <v>422</v>
      </c>
      <c r="D49" s="51"/>
      <c r="E49" s="51"/>
      <c r="F49" s="51"/>
      <c r="G49" s="51"/>
      <c r="K49" s="45"/>
      <c r="R49" s="38" t="s">
        <v>101</v>
      </c>
      <c r="S49" s="49" t="str">
        <f>IF(AND(K46&gt;=0,Denominators!B$16&gt;0,Denominators!B$17&gt;0,Denominators!B$18&gt;0,Denominators!B$19&gt;0,Denominators!B$20&gt;0,Denominators!B$21&gt;0,Denominators!E$16&gt;0,Denominators!E$17&gt;0,Denominators!E$18&gt;0,Denominators!E$19&gt;0,Denominators!E$20&gt;0,Denominators!E$21&gt;0),K46/SUM(PatientSem1,PatientSem2)*1000,"")</f>
        <v/>
      </c>
    </row>
    <row r="50" spans="1:20" ht="7" customHeight="1" x14ac:dyDescent="0.35">
      <c r="C50" s="51"/>
      <c r="D50" s="51"/>
      <c r="E50" s="51"/>
      <c r="F50" s="51"/>
      <c r="G50" s="51"/>
      <c r="R50" s="38"/>
      <c r="S50" s="62"/>
    </row>
    <row r="51" spans="1:20" ht="15" customHeight="1" x14ac:dyDescent="0.35">
      <c r="C51" s="51" t="s">
        <v>423</v>
      </c>
      <c r="D51" s="51"/>
      <c r="E51" s="51"/>
      <c r="F51" s="51"/>
      <c r="G51" s="51"/>
      <c r="K51" s="45"/>
      <c r="R51" s="38"/>
      <c r="S51" s="62"/>
    </row>
    <row r="52" spans="1:20" ht="7" customHeight="1" x14ac:dyDescent="0.35">
      <c r="R52" s="38"/>
      <c r="S52" s="62"/>
    </row>
    <row r="53" spans="1:20" ht="15" customHeight="1" x14ac:dyDescent="0.35">
      <c r="B53" s="2" t="s">
        <v>109</v>
      </c>
      <c r="K53" s="45"/>
      <c r="R53" s="38"/>
      <c r="S53" s="62"/>
    </row>
    <row r="54" spans="1:20" ht="15" customHeight="1" x14ac:dyDescent="0.35">
      <c r="B54" s="57" t="s">
        <v>286</v>
      </c>
      <c r="R54" s="38"/>
      <c r="S54" s="62"/>
    </row>
    <row r="55" spans="1:20" ht="7" customHeight="1" x14ac:dyDescent="0.35">
      <c r="B55" s="57"/>
      <c r="R55" s="38"/>
      <c r="S55" s="62"/>
    </row>
    <row r="56" spans="1:20" ht="15" customHeight="1" x14ac:dyDescent="0.35">
      <c r="B56" s="57"/>
      <c r="C56" s="51" t="s">
        <v>422</v>
      </c>
      <c r="D56" s="51"/>
      <c r="E56" s="51"/>
      <c r="F56" s="51"/>
      <c r="G56" s="51"/>
      <c r="K56" s="45"/>
      <c r="R56" s="38"/>
      <c r="S56" s="62"/>
    </row>
    <row r="57" spans="1:20" ht="7" customHeight="1" x14ac:dyDescent="0.35">
      <c r="B57" s="57"/>
      <c r="C57" s="51"/>
      <c r="D57" s="51"/>
      <c r="E57" s="51"/>
      <c r="F57" s="51"/>
      <c r="G57" s="51"/>
      <c r="R57" s="38"/>
      <c r="S57" s="62"/>
    </row>
    <row r="58" spans="1:20" ht="15" customHeight="1" x14ac:dyDescent="0.35">
      <c r="B58" s="57"/>
      <c r="C58" s="51" t="s">
        <v>423</v>
      </c>
      <c r="D58" s="51"/>
      <c r="E58" s="51"/>
      <c r="F58" s="51"/>
      <c r="G58" s="51"/>
      <c r="K58" s="45"/>
      <c r="R58" s="38"/>
      <c r="S58" s="62"/>
    </row>
    <row r="59" spans="1:20" ht="7" customHeight="1" x14ac:dyDescent="0.35">
      <c r="B59" s="57"/>
      <c r="C59" s="51"/>
      <c r="D59" s="51"/>
      <c r="E59" s="51"/>
      <c r="F59" s="51"/>
      <c r="G59" s="51"/>
      <c r="R59" s="38"/>
      <c r="S59" s="62"/>
    </row>
    <row r="60" spans="1:20" ht="7" customHeight="1" x14ac:dyDescent="0.35"/>
    <row r="61" spans="1:20" s="59" customFormat="1" ht="7" customHeight="1" x14ac:dyDescent="0.35">
      <c r="A61" s="58"/>
      <c r="K61" s="66"/>
      <c r="R61" s="60"/>
      <c r="S61" s="60"/>
      <c r="T61" s="60"/>
    </row>
    <row r="62" spans="1:20" x14ac:dyDescent="0.35">
      <c r="B62" s="2" t="s">
        <v>107</v>
      </c>
      <c r="K62" s="45"/>
      <c r="R62" s="38" t="s">
        <v>102</v>
      </c>
      <c r="S62" s="27" t="str">
        <f>IF(AND(K62&gt;=0,K$76&gt;0),K62/K$76*100,"")</f>
        <v/>
      </c>
    </row>
    <row r="63" spans="1:20" x14ac:dyDescent="0.35">
      <c r="B63" s="57" t="s">
        <v>108</v>
      </c>
      <c r="R63" s="38" t="s">
        <v>238</v>
      </c>
      <c r="S63" s="49" t="str">
        <f>IF(AND(K62&gt;=0,Denominators!B$7&gt;0,Denominators!B$8&gt;0,Denominators!B$9&gt;0,Denominators!B$10&gt;0,Denominators!B$11&gt;0,Denominators!B$12&gt;0,Denominators!E$7&gt;0,Denominators!E$8&gt;0,Denominators!E$9&gt;0,Denominators!E$10&gt;0,Denominators!E$11&gt;0,Denominators!E$12&gt;0),K62/SUM(AdmissionSem1,AdmissionSem2)*1000,"")</f>
        <v/>
      </c>
    </row>
    <row r="64" spans="1:20" ht="15" customHeight="1" x14ac:dyDescent="0.35">
      <c r="R64" s="38" t="s">
        <v>101</v>
      </c>
      <c r="S64" s="49" t="str">
        <f>IF(AND(K62&gt;=0,Denominators!B$16&gt;0,Denominators!B$17&gt;0,Denominators!B$18&gt;0,Denominators!B$19&gt;0,Denominators!B$20&gt;0,Denominators!B$21&gt;0,Denominators!E$16&gt;0,Denominators!E$17&gt;0,Denominators!E$18&gt;0,Denominators!E$19&gt;0,Denominators!E$20&gt;0,Denominators!E$21&gt;0),K62/SUM(PatientSem1,PatientSem2)*1000,"")</f>
        <v/>
      </c>
    </row>
    <row r="65" spans="1:20" ht="15" customHeight="1" x14ac:dyDescent="0.35">
      <c r="B65" s="2" t="s">
        <v>107</v>
      </c>
      <c r="K65" s="45"/>
      <c r="R65" s="38"/>
      <c r="S65" s="62"/>
    </row>
    <row r="66" spans="1:20" ht="15" customHeight="1" x14ac:dyDescent="0.35">
      <c r="B66" s="57" t="s">
        <v>286</v>
      </c>
      <c r="R66" s="38"/>
      <c r="S66" s="62"/>
    </row>
    <row r="67" spans="1:20" ht="7" customHeight="1" x14ac:dyDescent="0.35"/>
    <row r="68" spans="1:20" s="59" customFormat="1" ht="7" customHeight="1" x14ac:dyDescent="0.35">
      <c r="A68" s="58"/>
      <c r="K68" s="66"/>
      <c r="R68" s="60"/>
      <c r="S68" s="60"/>
      <c r="T68" s="60"/>
    </row>
    <row r="69" spans="1:20" x14ac:dyDescent="0.35">
      <c r="B69" s="2" t="s">
        <v>324</v>
      </c>
      <c r="K69" s="45"/>
      <c r="R69" s="38" t="s">
        <v>325</v>
      </c>
      <c r="S69" s="27" t="str">
        <f>IF(AND(K69&gt;=0,K$76&gt;0),K69/K$76*100,"")</f>
        <v/>
      </c>
    </row>
    <row r="70" spans="1:20" x14ac:dyDescent="0.35">
      <c r="B70" s="57" t="s">
        <v>108</v>
      </c>
      <c r="R70" s="38" t="s">
        <v>238</v>
      </c>
      <c r="S70" s="49" t="str">
        <f>IF(AND(K69&gt;=0,Denominators!B$7&gt;0,Denominators!B$8&gt;0,Denominators!B$9&gt;0,Denominators!B$10&gt;0,Denominators!B$11&gt;0,Denominators!B$12&gt;0,Denominators!E$7&gt;0,Denominators!E$8&gt;0,Denominators!E$9&gt;0,Denominators!E$10&gt;0,Denominators!E$11&gt;0,Denominators!E$12&gt;0),K69/SUM(AdmissionSem1,AdmissionSem2)*1000,"")</f>
        <v/>
      </c>
    </row>
    <row r="71" spans="1:20" ht="15" customHeight="1" x14ac:dyDescent="0.35">
      <c r="R71" s="38" t="s">
        <v>101</v>
      </c>
      <c r="S71" s="49" t="str">
        <f>IF(AND(K69&gt;=0,Denominators!B$16&gt;0,Denominators!B$17&gt;0,Denominators!B$18&gt;0,Denominators!B$19&gt;0,Denominators!B$20&gt;0,Denominators!B$21&gt;0,Denominators!E$16&gt;0,Denominators!E$17&gt;0,Denominators!E$18&gt;0,Denominators!E$19&gt;0,Denominators!E$20&gt;0,Denominators!E$21&gt;0),K69/SUM(PatientSem1,PatientSem2)*1000,"")</f>
        <v/>
      </c>
    </row>
    <row r="72" spans="1:20" ht="15" customHeight="1" x14ac:dyDescent="0.35">
      <c r="B72" s="2" t="s">
        <v>324</v>
      </c>
      <c r="K72" s="45"/>
      <c r="R72" s="38"/>
      <c r="S72" s="62"/>
    </row>
    <row r="73" spans="1:20" ht="15" customHeight="1" x14ac:dyDescent="0.35">
      <c r="B73" s="57" t="s">
        <v>286</v>
      </c>
      <c r="R73" s="38"/>
      <c r="S73" s="62"/>
    </row>
    <row r="74" spans="1:20" ht="7" customHeight="1" x14ac:dyDescent="0.35"/>
    <row r="75" spans="1:20" s="64" customFormat="1" ht="7" customHeight="1" x14ac:dyDescent="0.35">
      <c r="A75" s="63"/>
      <c r="K75" s="67"/>
      <c r="R75" s="65"/>
      <c r="S75" s="65"/>
      <c r="T75" s="65"/>
    </row>
    <row r="76" spans="1:20" x14ac:dyDescent="0.35">
      <c r="B76" s="46" t="s">
        <v>169</v>
      </c>
      <c r="K76" s="45"/>
    </row>
    <row r="77" spans="1:20" x14ac:dyDescent="0.35">
      <c r="B77" s="56" t="s">
        <v>106</v>
      </c>
    </row>
    <row r="78" spans="1:20" x14ac:dyDescent="0.35">
      <c r="B78" s="57" t="s">
        <v>108</v>
      </c>
    </row>
    <row r="79" spans="1:20" ht="7" customHeight="1" x14ac:dyDescent="0.35"/>
    <row r="80" spans="1:20" s="68" customFormat="1" ht="19" customHeight="1" x14ac:dyDescent="0.35">
      <c r="A80" s="172" t="s">
        <v>291</v>
      </c>
      <c r="B80" s="172"/>
      <c r="C80" s="172"/>
      <c r="D80" s="172"/>
      <c r="E80" s="172"/>
      <c r="F80" s="172"/>
      <c r="G80" s="172"/>
      <c r="H80" s="172"/>
      <c r="I80" s="172"/>
      <c r="J80" s="172"/>
      <c r="K80" s="172"/>
      <c r="L80" s="172"/>
      <c r="M80" s="172"/>
      <c r="N80" s="172"/>
      <c r="O80" s="172"/>
      <c r="P80" s="172"/>
    </row>
    <row r="81" spans="1:11" ht="7" customHeight="1" x14ac:dyDescent="0.35"/>
    <row r="82" spans="1:11" ht="15" customHeight="1" x14ac:dyDescent="0.35">
      <c r="A82" s="51"/>
      <c r="B82" s="185" t="s">
        <v>326</v>
      </c>
      <c r="C82" s="185"/>
      <c r="D82" s="185"/>
      <c r="E82" s="185"/>
      <c r="F82" s="185"/>
      <c r="G82" s="185"/>
      <c r="H82" s="185"/>
      <c r="I82" s="53"/>
      <c r="J82" s="53"/>
      <c r="K82" s="45"/>
    </row>
    <row r="83" spans="1:11" x14ac:dyDescent="0.35">
      <c r="A83" s="53"/>
      <c r="B83" s="185"/>
      <c r="C83" s="185"/>
      <c r="D83" s="185"/>
      <c r="E83" s="185"/>
      <c r="F83" s="185"/>
      <c r="G83" s="185"/>
      <c r="H83" s="185"/>
      <c r="I83" s="53"/>
      <c r="J83" s="53"/>
      <c r="K83" s="97"/>
    </row>
    <row r="84" spans="1:11" ht="7" customHeight="1" x14ac:dyDescent="0.35">
      <c r="A84" s="51"/>
      <c r="B84" s="51"/>
      <c r="C84" s="51"/>
      <c r="D84" s="51"/>
      <c r="E84" s="51"/>
      <c r="F84" s="51"/>
      <c r="G84" s="51"/>
      <c r="H84" s="51"/>
      <c r="I84" s="51"/>
    </row>
    <row r="85" spans="1:11" x14ac:dyDescent="0.35">
      <c r="A85" s="51"/>
      <c r="B85" s="51" t="s">
        <v>104</v>
      </c>
      <c r="C85" s="51"/>
      <c r="D85" s="51"/>
      <c r="E85" s="51"/>
      <c r="F85" s="51"/>
      <c r="G85" s="51"/>
      <c r="H85" s="51"/>
      <c r="I85" s="51"/>
      <c r="K85" s="45"/>
    </row>
    <row r="86" spans="1:11" ht="7" customHeight="1" x14ac:dyDescent="0.35">
      <c r="A86" s="51"/>
      <c r="B86" s="51"/>
      <c r="C86" s="51"/>
      <c r="D86" s="51"/>
      <c r="E86" s="51"/>
      <c r="F86" s="51"/>
      <c r="G86" s="51"/>
      <c r="H86" s="51"/>
      <c r="I86" s="51"/>
      <c r="K86" s="52"/>
    </row>
    <row r="87" spans="1:11" x14ac:dyDescent="0.35">
      <c r="A87" s="51"/>
      <c r="B87" s="51" t="s">
        <v>105</v>
      </c>
      <c r="C87" s="51"/>
      <c r="D87" s="51"/>
      <c r="E87" s="51"/>
      <c r="F87" s="51"/>
      <c r="G87" s="51"/>
      <c r="H87" s="51"/>
      <c r="I87" s="51"/>
      <c r="K87" s="45"/>
    </row>
    <row r="88" spans="1:11" ht="7" customHeight="1" x14ac:dyDescent="0.35">
      <c r="A88" s="51"/>
      <c r="B88" s="51"/>
      <c r="C88" s="51"/>
      <c r="D88" s="51"/>
      <c r="E88" s="51"/>
      <c r="F88" s="51"/>
      <c r="G88" s="51"/>
      <c r="H88" s="51"/>
      <c r="I88" s="51"/>
      <c r="K88" s="52"/>
    </row>
    <row r="89" spans="1:11" x14ac:dyDescent="0.35">
      <c r="A89" s="51"/>
      <c r="B89" s="51"/>
      <c r="C89" s="51" t="s">
        <v>289</v>
      </c>
      <c r="D89" s="51"/>
      <c r="E89" s="51"/>
      <c r="F89" s="51"/>
      <c r="G89" s="51"/>
      <c r="H89" s="51"/>
      <c r="I89" s="51"/>
      <c r="K89" s="45"/>
    </row>
    <row r="90" spans="1:11" ht="7" customHeight="1" x14ac:dyDescent="0.35">
      <c r="A90" s="51"/>
      <c r="B90" s="51"/>
      <c r="C90" s="51"/>
      <c r="D90" s="51"/>
      <c r="E90" s="51"/>
      <c r="F90" s="51"/>
      <c r="G90" s="51"/>
      <c r="H90" s="51"/>
      <c r="I90" s="51"/>
      <c r="K90" s="52"/>
    </row>
    <row r="91" spans="1:11" x14ac:dyDescent="0.35">
      <c r="A91" s="51"/>
      <c r="B91" s="51"/>
      <c r="C91" s="51" t="s">
        <v>290</v>
      </c>
      <c r="D91" s="51"/>
      <c r="E91" s="51"/>
      <c r="F91" s="51"/>
      <c r="G91" s="51"/>
      <c r="H91" s="51"/>
      <c r="I91" s="51"/>
      <c r="K91" s="45"/>
    </row>
  </sheetData>
  <sheetProtection algorithmName="SHA-512" hashValue="yofv7H4u6No28CH8EFJo9VpBL+Qhi19FrimSRa/tn3Cfs69XKBp5VNKu1MSjYVnWXiZ9hS7ldY2Y0cDkkm+dww==" saltValue="rsO9wpGN0SxruDTMFIiWXA==" spinCount="100000" sheet="1" selectLockedCells="1"/>
  <mergeCells count="6">
    <mergeCell ref="R3:U3"/>
    <mergeCell ref="R41:U41"/>
    <mergeCell ref="B82:H83"/>
    <mergeCell ref="A3:P3"/>
    <mergeCell ref="A41:P41"/>
    <mergeCell ref="A80:P80"/>
  </mergeCells>
  <dataValidations count="2">
    <dataValidation type="list" allowBlank="1" showInputMessage="1" showErrorMessage="1" sqref="K5 K43" xr:uid="{00000000-0002-0000-0500-000000000000}">
      <formula1>Type</formula1>
    </dataValidation>
    <dataValidation type="list" allowBlank="1" showInputMessage="1" showErrorMessage="1" sqref="K82" xr:uid="{00000000-0002-0000-0500-000001000000}">
      <formula1>JaNee</formula1>
    </dataValidation>
  </dataValidations>
  <pageMargins left="0.70866141732283472" right="0.70866141732283472" top="0.74803149606299213" bottom="0.74803149606299213" header="0.31496062992125984" footer="0.31496062992125984"/>
  <pageSetup paperSize="9" scale="5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6CDF8-353D-42DD-BE02-ABA2BFC8DAE0}">
  <sheetPr codeName="Sheet13">
    <pageSetUpPr fitToPage="1"/>
  </sheetPr>
  <dimension ref="A1:T29"/>
  <sheetViews>
    <sheetView zoomScale="80" zoomScaleNormal="80" workbookViewId="0">
      <selection activeCell="N29" sqref="N29"/>
    </sheetView>
  </sheetViews>
  <sheetFormatPr defaultColWidth="9.1796875" defaultRowHeight="14.5" x14ac:dyDescent="0.35"/>
  <cols>
    <col min="1" max="1" width="4.1796875" style="112" customWidth="1"/>
    <col min="2" max="6" width="9.1796875" style="51"/>
    <col min="7" max="7" width="16.6328125" style="51" customWidth="1"/>
    <col min="8" max="8" width="16.81640625" style="51" customWidth="1"/>
    <col min="9" max="9" width="5.453125" style="51" customWidth="1"/>
    <col min="10" max="10" width="12" style="52" customWidth="1"/>
    <col min="11" max="12" width="2.7265625" style="52" customWidth="1"/>
    <col min="13" max="13" width="37.6328125" style="52" customWidth="1"/>
    <col min="14" max="14" width="9.81640625" style="51" customWidth="1"/>
    <col min="15" max="15" width="4.6328125" style="51" customWidth="1"/>
    <col min="16" max="16" width="9.81640625" style="51" customWidth="1"/>
    <col min="17" max="17" width="4.6328125" style="51" customWidth="1"/>
    <col min="18" max="18" width="9.81640625" style="51" customWidth="1"/>
    <col min="19" max="19" width="4.6328125" style="51" customWidth="1"/>
    <col min="20" max="20" width="9.81640625" style="51" customWidth="1"/>
    <col min="21" max="16384" width="9.1796875" style="51"/>
  </cols>
  <sheetData>
    <row r="1" spans="1:20" s="109" customFormat="1" ht="19" customHeight="1" x14ac:dyDescent="0.35">
      <c r="A1" s="109" t="s">
        <v>281</v>
      </c>
      <c r="J1" s="136"/>
      <c r="K1" s="136"/>
      <c r="L1" s="136"/>
      <c r="M1" s="136"/>
    </row>
    <row r="2" spans="1:20" ht="7" customHeight="1" x14ac:dyDescent="0.35"/>
    <row r="3" spans="1:20" s="147" customFormat="1" ht="19" customHeight="1" x14ac:dyDescent="0.35">
      <c r="A3" s="146" t="s">
        <v>294</v>
      </c>
      <c r="J3" s="148"/>
      <c r="K3" s="148"/>
      <c r="L3" s="148"/>
      <c r="M3" s="148"/>
      <c r="O3" s="149"/>
      <c r="P3" s="149"/>
      <c r="Q3" s="149"/>
      <c r="R3" s="149"/>
      <c r="S3" s="149"/>
      <c r="T3" s="149"/>
    </row>
    <row r="4" spans="1:20" ht="14.5" customHeight="1" x14ac:dyDescent="0.35">
      <c r="N4" s="145" t="s">
        <v>7</v>
      </c>
      <c r="O4" s="145"/>
      <c r="P4" s="145" t="s">
        <v>279</v>
      </c>
      <c r="Q4" s="145"/>
      <c r="R4" s="145" t="s">
        <v>280</v>
      </c>
      <c r="S4" s="145"/>
      <c r="T4" s="145" t="s">
        <v>16</v>
      </c>
    </row>
    <row r="5" spans="1:20" s="129" customFormat="1" x14ac:dyDescent="0.35">
      <c r="A5" s="128"/>
      <c r="B5" s="129" t="s">
        <v>293</v>
      </c>
      <c r="J5" s="150"/>
      <c r="K5" s="150"/>
      <c r="L5" s="150"/>
      <c r="M5" s="150"/>
    </row>
    <row r="6" spans="1:20" ht="7" customHeight="1" x14ac:dyDescent="0.35"/>
    <row r="7" spans="1:20" x14ac:dyDescent="0.35">
      <c r="B7" s="144" t="s">
        <v>124</v>
      </c>
      <c r="N7" s="45"/>
      <c r="P7" s="45"/>
      <c r="R7" s="45"/>
      <c r="T7" s="45"/>
    </row>
    <row r="8" spans="1:20" ht="7" customHeight="1" x14ac:dyDescent="0.35"/>
    <row r="9" spans="1:20" x14ac:dyDescent="0.35">
      <c r="B9" s="144" t="s">
        <v>298</v>
      </c>
      <c r="N9" s="45"/>
      <c r="P9" s="45"/>
      <c r="R9" s="45"/>
      <c r="T9" s="45"/>
    </row>
    <row r="10" spans="1:20" ht="7" customHeight="1" x14ac:dyDescent="0.35"/>
    <row r="11" spans="1:20" ht="14.5" customHeight="1" x14ac:dyDescent="0.35">
      <c r="B11" s="144" t="s">
        <v>299</v>
      </c>
      <c r="N11" s="45"/>
      <c r="P11" s="45"/>
      <c r="R11" s="45"/>
      <c r="T11" s="45"/>
    </row>
    <row r="12" spans="1:20" ht="7" customHeight="1" x14ac:dyDescent="0.35"/>
    <row r="13" spans="1:20" x14ac:dyDescent="0.35">
      <c r="B13" s="144" t="s">
        <v>284</v>
      </c>
      <c r="N13" s="45"/>
      <c r="P13" s="45"/>
      <c r="R13" s="45"/>
      <c r="T13" s="45"/>
    </row>
    <row r="14" spans="1:20" ht="7" customHeight="1" x14ac:dyDescent="0.35"/>
    <row r="15" spans="1:20" s="129" customFormat="1" ht="14.5" customHeight="1" x14ac:dyDescent="0.35">
      <c r="A15" s="128"/>
      <c r="B15" s="129" t="s">
        <v>292</v>
      </c>
      <c r="J15" s="150"/>
      <c r="K15" s="150"/>
      <c r="L15" s="150"/>
      <c r="M15" s="150"/>
    </row>
    <row r="16" spans="1:20" ht="7" customHeight="1" x14ac:dyDescent="0.35"/>
    <row r="17" spans="1:20" x14ac:dyDescent="0.35">
      <c r="B17" s="42" t="s">
        <v>125</v>
      </c>
      <c r="N17" s="45"/>
      <c r="P17" s="45"/>
      <c r="R17" s="45"/>
      <c r="T17" s="45"/>
    </row>
    <row r="18" spans="1:20" ht="7" customHeight="1" x14ac:dyDescent="0.35"/>
    <row r="19" spans="1:20" x14ac:dyDescent="0.35">
      <c r="B19" s="144" t="s">
        <v>283</v>
      </c>
      <c r="N19" s="45"/>
      <c r="P19" s="45"/>
      <c r="R19" s="45"/>
      <c r="T19" s="45"/>
    </row>
    <row r="20" spans="1:20" ht="7" customHeight="1" x14ac:dyDescent="0.35"/>
    <row r="21" spans="1:20" ht="14.5" customHeight="1" x14ac:dyDescent="0.35">
      <c r="B21" s="144" t="s">
        <v>282</v>
      </c>
      <c r="N21" s="45"/>
      <c r="P21" s="45"/>
      <c r="R21" s="45"/>
      <c r="T21" s="45"/>
    </row>
    <row r="22" spans="1:20" ht="7" customHeight="1" x14ac:dyDescent="0.35"/>
    <row r="23" spans="1:20" ht="7" customHeight="1" x14ac:dyDescent="0.35"/>
    <row r="24" spans="1:20" s="151" customFormat="1" ht="19" customHeight="1" x14ac:dyDescent="0.35">
      <c r="A24" s="146" t="s">
        <v>295</v>
      </c>
      <c r="J24" s="152"/>
      <c r="K24" s="152"/>
      <c r="L24" s="152"/>
      <c r="M24" s="152"/>
    </row>
    <row r="25" spans="1:20" ht="7" customHeight="1" x14ac:dyDescent="0.35"/>
    <row r="26" spans="1:20" x14ac:dyDescent="0.35">
      <c r="N26" s="145" t="s">
        <v>7</v>
      </c>
      <c r="O26" s="145"/>
      <c r="P26" s="145" t="s">
        <v>279</v>
      </c>
      <c r="Q26" s="145"/>
      <c r="R26" s="145" t="s">
        <v>280</v>
      </c>
      <c r="S26" s="145"/>
      <c r="T26" s="145" t="s">
        <v>16</v>
      </c>
    </row>
    <row r="27" spans="1:20" x14ac:dyDescent="0.35">
      <c r="B27" s="51" t="s">
        <v>296</v>
      </c>
      <c r="P27" s="45"/>
      <c r="R27" s="45"/>
      <c r="T27" s="45"/>
    </row>
    <row r="28" spans="1:20" ht="7" customHeight="1" x14ac:dyDescent="0.35"/>
    <row r="29" spans="1:20" x14ac:dyDescent="0.35">
      <c r="B29" s="51" t="s">
        <v>297</v>
      </c>
      <c r="N29" s="45"/>
    </row>
  </sheetData>
  <sheetProtection algorithmName="SHA-512" hashValue="XxeXnMaCJ8at2dUN5D5R6fGoYmKgSo+VlRCfuK75Zm1eCPZQp12IscE6mh40DMtswki8V/xCxxPRzKgaIu8msg==" saltValue="Ic0TGw/Cj592MJgA1DrdEQ==" spinCount="100000" sheet="1" selectLockedCells="1"/>
  <dataValidations count="1">
    <dataValidation type="list" allowBlank="1" showInputMessage="1" showErrorMessage="1" sqref="N7 N9 P7 N11 N13 P9 P11 P13 R7 R9 R11 R13 T7 T9 T11 T13 T17 T19 T21 R17 R19 R21 P17 P19 P21 N17 N19 N21" xr:uid="{36C4F61D-8133-4C61-B387-9382E71DF6D5}">
      <formula1>OuiNon</formula1>
    </dataValidation>
  </dataValidations>
  <pageMargins left="0.70866141732283472" right="0.70866141732283472" top="0.74803149606299213" bottom="0.74803149606299213" header="0.31496062992125984" footer="0.31496062992125984"/>
  <pageSetup paperSize="9"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P25"/>
  <sheetViews>
    <sheetView zoomScale="80" zoomScaleNormal="80" workbookViewId="0">
      <selection activeCell="F25" sqref="F25"/>
    </sheetView>
  </sheetViews>
  <sheetFormatPr defaultColWidth="9.1796875" defaultRowHeight="14.5" x14ac:dyDescent="0.35"/>
  <cols>
    <col min="1" max="2" width="16.1796875" style="51" customWidth="1"/>
    <col min="3" max="3" width="4.453125" style="51" customWidth="1"/>
    <col min="4" max="6" width="16.1796875" style="51" customWidth="1"/>
    <col min="7" max="16384" width="9.1796875" style="51"/>
  </cols>
  <sheetData>
    <row r="1" spans="1:16" s="70" customFormat="1" x14ac:dyDescent="0.35">
      <c r="A1" s="69" t="s">
        <v>82</v>
      </c>
    </row>
    <row r="2" spans="1:16" ht="15" customHeight="1" x14ac:dyDescent="0.35"/>
    <row r="3" spans="1:16" ht="29.25" customHeight="1" x14ac:dyDescent="0.35">
      <c r="A3" s="186" t="s">
        <v>83</v>
      </c>
      <c r="B3" s="186"/>
      <c r="C3" s="186"/>
      <c r="D3" s="186"/>
      <c r="E3" s="186"/>
      <c r="F3" s="186"/>
      <c r="G3" s="186"/>
      <c r="H3" s="186"/>
      <c r="I3" s="186"/>
      <c r="J3" s="186"/>
      <c r="K3" s="186"/>
      <c r="L3" s="186"/>
      <c r="M3" s="186"/>
      <c r="N3" s="186"/>
      <c r="O3" s="186"/>
      <c r="P3" s="186"/>
    </row>
    <row r="4" spans="1:16" ht="15" customHeight="1" x14ac:dyDescent="0.35"/>
    <row r="5" spans="1:16" s="1" customFormat="1" x14ac:dyDescent="0.35">
      <c r="A5" s="1" t="s">
        <v>239</v>
      </c>
    </row>
    <row r="6" spans="1:16" s="54" customFormat="1" ht="7" customHeight="1" x14ac:dyDescent="0.35"/>
    <row r="7" spans="1:16" x14ac:dyDescent="0.35">
      <c r="A7" s="51" t="s">
        <v>85</v>
      </c>
      <c r="B7" s="44"/>
      <c r="C7" s="55"/>
      <c r="D7" s="51" t="s">
        <v>91</v>
      </c>
      <c r="E7" s="44"/>
    </row>
    <row r="8" spans="1:16" x14ac:dyDescent="0.35">
      <c r="A8" s="51" t="s">
        <v>86</v>
      </c>
      <c r="B8" s="44"/>
      <c r="C8" s="55"/>
      <c r="D8" s="51" t="s">
        <v>92</v>
      </c>
      <c r="E8" s="44"/>
    </row>
    <row r="9" spans="1:16" x14ac:dyDescent="0.35">
      <c r="A9" s="51" t="s">
        <v>87</v>
      </c>
      <c r="B9" s="44"/>
      <c r="C9" s="55"/>
      <c r="D9" s="51" t="s">
        <v>93</v>
      </c>
      <c r="E9" s="44"/>
    </row>
    <row r="10" spans="1:16" x14ac:dyDescent="0.35">
      <c r="A10" s="51" t="s">
        <v>88</v>
      </c>
      <c r="B10" s="44"/>
      <c r="C10" s="55"/>
      <c r="D10" s="51" t="s">
        <v>94</v>
      </c>
      <c r="E10" s="44"/>
    </row>
    <row r="11" spans="1:16" x14ac:dyDescent="0.35">
      <c r="A11" s="51" t="s">
        <v>89</v>
      </c>
      <c r="B11" s="44"/>
      <c r="C11" s="55"/>
      <c r="D11" s="51" t="s">
        <v>95</v>
      </c>
      <c r="E11" s="44"/>
    </row>
    <row r="12" spans="1:16" x14ac:dyDescent="0.35">
      <c r="A12" s="51" t="s">
        <v>90</v>
      </c>
      <c r="B12" s="44"/>
      <c r="C12" s="55"/>
      <c r="D12" s="51" t="s">
        <v>96</v>
      </c>
      <c r="E12" s="44"/>
    </row>
    <row r="14" spans="1:16" s="1" customFormat="1" x14ac:dyDescent="0.35">
      <c r="A14" s="1" t="s">
        <v>84</v>
      </c>
    </row>
    <row r="15" spans="1:16" s="54" customFormat="1" ht="7" customHeight="1" x14ac:dyDescent="0.35"/>
    <row r="16" spans="1:16" x14ac:dyDescent="0.35">
      <c r="A16" s="51" t="s">
        <v>85</v>
      </c>
      <c r="B16" s="44"/>
      <c r="D16" s="51" t="s">
        <v>91</v>
      </c>
      <c r="E16" s="44"/>
    </row>
    <row r="17" spans="1:6" x14ac:dyDescent="0.35">
      <c r="A17" s="51" t="s">
        <v>86</v>
      </c>
      <c r="B17" s="44"/>
      <c r="D17" s="51" t="s">
        <v>92</v>
      </c>
      <c r="E17" s="44"/>
    </row>
    <row r="18" spans="1:6" x14ac:dyDescent="0.35">
      <c r="A18" s="51" t="s">
        <v>87</v>
      </c>
      <c r="B18" s="44"/>
      <c r="D18" s="51" t="s">
        <v>93</v>
      </c>
      <c r="E18" s="44"/>
    </row>
    <row r="19" spans="1:6" x14ac:dyDescent="0.35">
      <c r="A19" s="51" t="s">
        <v>88</v>
      </c>
      <c r="B19" s="44"/>
      <c r="D19" s="51" t="s">
        <v>94</v>
      </c>
      <c r="E19" s="44"/>
    </row>
    <row r="20" spans="1:6" x14ac:dyDescent="0.35">
      <c r="A20" s="51" t="s">
        <v>89</v>
      </c>
      <c r="B20" s="44"/>
      <c r="D20" s="51" t="s">
        <v>95</v>
      </c>
      <c r="E20" s="44"/>
    </row>
    <row r="21" spans="1:6" x14ac:dyDescent="0.35">
      <c r="A21" s="51" t="s">
        <v>90</v>
      </c>
      <c r="B21" s="44"/>
      <c r="D21" s="51" t="s">
        <v>96</v>
      </c>
      <c r="E21" s="44"/>
    </row>
    <row r="23" spans="1:6" s="1" customFormat="1" x14ac:dyDescent="0.35">
      <c r="A23" s="1" t="s">
        <v>97</v>
      </c>
    </row>
    <row r="24" spans="1:6" s="54" customFormat="1" ht="7" customHeight="1" x14ac:dyDescent="0.35"/>
    <row r="25" spans="1:6" x14ac:dyDescent="0.35">
      <c r="A25" s="187" t="s">
        <v>98</v>
      </c>
      <c r="B25" s="187"/>
      <c r="C25" s="187"/>
      <c r="D25" s="187"/>
      <c r="E25" s="188"/>
      <c r="F25" s="44"/>
    </row>
  </sheetData>
  <sheetProtection algorithmName="SHA-512" hashValue="lZV+iU+e2XF5K9e+vHcDO25K9gZkxex+IayK6KxJWRWQ6X4DX0/GEWT4K/jk6KyAJ5679jE8hQqewGxHJjEqyw==" saltValue="KywYMgvdFJEzVh9nJvjRIQ==" spinCount="100000" sheet="1" selectLockedCells="1"/>
  <mergeCells count="2">
    <mergeCell ref="A3:P3"/>
    <mergeCell ref="A25:E25"/>
  </mergeCells>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vt:i4>
      </vt:variant>
    </vt:vector>
  </HeadingPairs>
  <TitlesOfParts>
    <vt:vector size="35" baseType="lpstr">
      <vt:lpstr>Hosp ID</vt:lpstr>
      <vt:lpstr>Instructions</vt:lpstr>
      <vt:lpstr>MRSA</vt:lpstr>
      <vt:lpstr>MRGN (1)</vt:lpstr>
      <vt:lpstr>MRGN (2)</vt:lpstr>
      <vt:lpstr>MRGN (3)</vt:lpstr>
      <vt:lpstr>VRE</vt:lpstr>
      <vt:lpstr>Screening</vt:lpstr>
      <vt:lpstr>Denominators</vt:lpstr>
      <vt:lpstr>InputDBS</vt:lpstr>
      <vt:lpstr>List</vt:lpstr>
      <vt:lpstr>AdmissionSem1</vt:lpstr>
      <vt:lpstr>AdmissionSem2</vt:lpstr>
      <vt:lpstr>AMR</vt:lpstr>
      <vt:lpstr>CRE</vt:lpstr>
      <vt:lpstr>Critères</vt:lpstr>
      <vt:lpstr>JaNee</vt:lpstr>
      <vt:lpstr>LIS</vt:lpstr>
      <vt:lpstr>OuiNon</vt:lpstr>
      <vt:lpstr>PatientSem1</vt:lpstr>
      <vt:lpstr>PatientSem2</vt:lpstr>
      <vt:lpstr>Denominators!Print_Area</vt:lpstr>
      <vt:lpstr>'Hosp ID'!Print_Area</vt:lpstr>
      <vt:lpstr>Instructions!Print_Area</vt:lpstr>
      <vt:lpstr>'MRGN (1)'!Print_Area</vt:lpstr>
      <vt:lpstr>'MRGN (2)'!Print_Area</vt:lpstr>
      <vt:lpstr>'MRGN (3)'!Print_Area</vt:lpstr>
      <vt:lpstr>MRSA!Print_Area</vt:lpstr>
      <vt:lpstr>Screening!Print_Area</vt:lpstr>
      <vt:lpstr>VRE!Print_Area</vt:lpstr>
      <vt:lpstr>Sites</vt:lpstr>
      <vt:lpstr>Spoed</vt:lpstr>
      <vt:lpstr>Type</vt:lpstr>
      <vt:lpstr>Type2</vt:lpstr>
      <vt:lpstr>YesNo</vt:lpstr>
    </vt:vector>
  </TitlesOfParts>
  <Company>SCIENSANO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Latour, Katrien</dc:creator>
  <cp:lastModifiedBy>KLatour</cp:lastModifiedBy>
  <cp:lastPrinted>2020-01-28T09:59:46Z</cp:lastPrinted>
  <dcterms:created xsi:type="dcterms:W3CDTF">2018-11-22T12:43:30Z</dcterms:created>
  <dcterms:modified xsi:type="dcterms:W3CDTF">2025-06-25T10:01:20Z</dcterms:modified>
</cp:coreProperties>
</file>